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FORMS\"/>
    </mc:Choice>
  </mc:AlternateContent>
  <bookViews>
    <workbookView xWindow="600" yWindow="315" windowWidth="11100" windowHeight="5325" tabRatio="601"/>
  </bookViews>
  <sheets>
    <sheet name="Supervisors Leave Report" sheetId="23" r:id="rId1"/>
  </sheets>
  <externalReferences>
    <externalReference r:id="rId2"/>
  </externalReferences>
  <definedNames>
    <definedName name="data10">#REF!</definedName>
    <definedName name="data4">#REF!</definedName>
    <definedName name="data84">'[1]Purchase Order'!$E$40</definedName>
    <definedName name="dflt2">'[1]Customize Your Purchase Order'!$F$23</definedName>
    <definedName name="dflt3">'[1]Customize Your Purchase Order'!$F$24</definedName>
    <definedName name="dflt4">'[1]Customize Your Purchase Order'!$E$25</definedName>
    <definedName name="dflt5">'[1]Customize Your Purchase Order'!$F$27</definedName>
    <definedName name="dflt6">'[1]Customize Your Purchase Order'!$F$28</definedName>
    <definedName name="dflt7">'[1]Customize Your Purchase Order'!$E$29</definedName>
    <definedName name="_xlnm.Print_Area" localSheetId="0">'Supervisors Leave Report'!$A$1:$K$55</definedName>
  </definedNames>
  <calcPr calcId="152511"/>
</workbook>
</file>

<file path=xl/calcChain.xml><?xml version="1.0" encoding="utf-8"?>
<calcChain xmlns="http://schemas.openxmlformats.org/spreadsheetml/2006/main">
  <c r="BD16" i="23" l="1"/>
  <c r="BC16" i="23"/>
  <c r="BD2" i="23" s="1"/>
  <c r="BB16" i="23"/>
  <c r="BA16" i="23"/>
  <c r="AZ16" i="23"/>
  <c r="AY16" i="23"/>
  <c r="AZ2" i="23" s="1"/>
  <c r="AX16" i="23"/>
  <c r="AW16" i="23"/>
  <c r="AX2" i="23" s="1"/>
  <c r="AV16" i="23"/>
  <c r="AW2" i="23" s="1"/>
  <c r="AU16" i="23"/>
  <c r="AV2" i="23" s="1"/>
  <c r="AT16" i="23"/>
  <c r="AS16" i="23"/>
  <c r="AT2" i="23" s="1"/>
  <c r="AR16" i="23"/>
  <c r="AS2" i="23" s="1"/>
  <c r="AQ16" i="23"/>
  <c r="AR2" i="23" s="1"/>
  <c r="AP16" i="23"/>
  <c r="AO16" i="23"/>
  <c r="AP2" i="23" s="1"/>
  <c r="AN16" i="23"/>
  <c r="AO2" i="23" s="1"/>
  <c r="AM16" i="23"/>
  <c r="AN2" i="23" s="1"/>
  <c r="AL16" i="23"/>
  <c r="AM2" i="23" s="1"/>
  <c r="AK16" i="23"/>
  <c r="AL2" i="23" s="1"/>
  <c r="AJ16" i="23"/>
  <c r="AI16" i="23"/>
  <c r="AJ2" i="23" s="1"/>
  <c r="AH16" i="23"/>
  <c r="AG16" i="23"/>
  <c r="AH2" i="23" s="1"/>
  <c r="AF16" i="23"/>
  <c r="AG2" i="23" s="1"/>
  <c r="AE16" i="23"/>
  <c r="AF2" i="23" s="1"/>
  <c r="BC2" i="23"/>
  <c r="BB2" i="23"/>
  <c r="BA2" i="23"/>
  <c r="AY2" i="23"/>
  <c r="AU2" i="23"/>
  <c r="AQ2" i="23"/>
  <c r="AK2" i="23"/>
  <c r="AI2" i="23"/>
  <c r="K23" i="23" l="1"/>
  <c r="K29" i="23" s="1"/>
  <c r="K19" i="23"/>
  <c r="B23" i="23"/>
  <c r="B19" i="23"/>
  <c r="B28" i="23"/>
  <c r="B27" i="23"/>
  <c r="B26" i="23"/>
  <c r="B25" i="23"/>
  <c r="B24" i="23"/>
  <c r="B18" i="23"/>
  <c r="B17" i="23"/>
  <c r="B16" i="23"/>
  <c r="B15" i="23"/>
  <c r="B14" i="23"/>
  <c r="K28" i="23" l="1"/>
  <c r="K27" i="23"/>
  <c r="K26" i="23"/>
  <c r="K25" i="23"/>
  <c r="K24" i="23"/>
  <c r="K18" i="23"/>
  <c r="K17" i="23"/>
  <c r="K16" i="23"/>
  <c r="K15" i="23"/>
  <c r="K14" i="23"/>
  <c r="K20" i="23" s="1"/>
  <c r="K30" i="23" s="1"/>
</calcChain>
</file>

<file path=xl/comments1.xml><?xml version="1.0" encoding="utf-8"?>
<comments xmlns="http://schemas.openxmlformats.org/spreadsheetml/2006/main">
  <authors>
    <author>Sandy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Insert Pay Period # ONLY  - the dates will automatically update</t>
        </r>
      </text>
    </comment>
  </commentList>
</comments>
</file>

<file path=xl/sharedStrings.xml><?xml version="1.0" encoding="utf-8"?>
<sst xmlns="http://schemas.openxmlformats.org/spreadsheetml/2006/main" count="81" uniqueCount="36">
  <si>
    <t>m</t>
  </si>
  <si>
    <t>t</t>
  </si>
  <si>
    <t>w</t>
  </si>
  <si>
    <t>r</t>
  </si>
  <si>
    <t>f</t>
  </si>
  <si>
    <t>s</t>
  </si>
  <si>
    <t>PAY PERIOD:</t>
  </si>
  <si>
    <t>Day</t>
  </si>
  <si>
    <t>Date</t>
  </si>
  <si>
    <t xml:space="preserve"> </t>
  </si>
  <si>
    <t>MONDAY</t>
  </si>
  <si>
    <t>TUESDAY</t>
  </si>
  <si>
    <t>WEDNESDAY</t>
  </si>
  <si>
    <t>THURSDAY</t>
  </si>
  <si>
    <t>FRIDAY</t>
  </si>
  <si>
    <t>TOTAL HOURS</t>
  </si>
  <si>
    <t>Supervisor Signature</t>
  </si>
  <si>
    <t>Telephone: (701)477-7862</t>
  </si>
  <si>
    <t>Turtle Mountain Community College</t>
  </si>
  <si>
    <t>P.O Box 340</t>
  </si>
  <si>
    <t>Belcourt, North Dakota 58316</t>
  </si>
  <si>
    <t xml:space="preserve">  TIME SHEET</t>
  </si>
  <si>
    <t>EMPLOYEE:</t>
  </si>
  <si>
    <t>Time
In</t>
  </si>
  <si>
    <t>Time
Out</t>
  </si>
  <si>
    <t>Total
Hrs</t>
  </si>
  <si>
    <t>SATURDAY</t>
  </si>
  <si>
    <t>SUNDAY</t>
  </si>
  <si>
    <t>GRANT NAME</t>
  </si>
  <si>
    <t>Time and Effort Description-Please provide a brief description of the duties performed</t>
  </si>
  <si>
    <t>I hereby certify that the hours worked on each funding source is true and accurate to the best of my knowledge.</t>
  </si>
  <si>
    <t>Signature of Employee</t>
  </si>
  <si>
    <t>TURTLE MOUNTAIN COMMUNITY COLLEGE IS AN EQUAL OPPORTUNITY PROVIDER AND EMPLOYER                                Revised 7-1-15</t>
  </si>
  <si>
    <t>Funding Source</t>
  </si>
  <si>
    <t>Fax:  (701)477-7990</t>
  </si>
  <si>
    <t>10145 BIA ROAD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</si>
</sst>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[$-409]h:mm\ AM/PM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.5"/>
      <name val="Cooper Black"/>
      <family val="1"/>
    </font>
    <font>
      <sz val="9.5"/>
      <name val="Times New Roman"/>
      <family val="1"/>
    </font>
    <font>
      <sz val="7"/>
      <name val="Times New Roman"/>
      <family val="1"/>
    </font>
    <font>
      <b/>
      <sz val="8"/>
      <color indexed="81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Cooper Black"/>
      <family val="1"/>
    </font>
    <font>
      <b/>
      <sz val="12"/>
      <name val="Book Antiqua"/>
      <family val="1"/>
    </font>
    <font>
      <b/>
      <i/>
      <sz val="10"/>
      <name val="Times New Roman"/>
      <family val="1"/>
    </font>
    <font>
      <sz val="8"/>
      <name val="Cooper Black"/>
      <family val="1"/>
    </font>
    <font>
      <b/>
      <sz val="8"/>
      <name val="Book Antiqua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0"/>
      <name val="Copperplate Gothic Light"/>
      <family val="2"/>
    </font>
    <font>
      <sz val="11"/>
      <name val="Copperplate Gothic Light"/>
      <family val="2"/>
    </font>
    <font>
      <b/>
      <sz val="14"/>
      <name val="Copperplate Gothic Light"/>
      <family val="2"/>
    </font>
    <font>
      <sz val="14"/>
      <name val="Copperplate Gothic Light"/>
      <family val="2"/>
    </font>
    <font>
      <b/>
      <sz val="12"/>
      <name val="Copperplate Gothic Bold"/>
      <family val="2"/>
    </font>
    <font>
      <sz val="12"/>
      <name val="Copperplate Gothic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8" fillId="0" borderId="0"/>
  </cellStyleXfs>
  <cellXfs count="103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5" fillId="0" borderId="0" xfId="0" applyFont="1"/>
    <xf numFmtId="0" fontId="5" fillId="0" borderId="0" xfId="0" applyFont="1" applyFill="1"/>
    <xf numFmtId="0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Protection="1"/>
    <xf numFmtId="0" fontId="6" fillId="0" borderId="0" xfId="0" applyFont="1" applyFill="1" applyAlignment="1" applyProtection="1">
      <alignment horizontal="left"/>
    </xf>
    <xf numFmtId="0" fontId="5" fillId="0" borderId="0" xfId="0" applyFont="1" applyProtection="1"/>
    <xf numFmtId="0" fontId="11" fillId="0" borderId="0" xfId="0" applyFont="1" applyFill="1" applyBorder="1" applyProtection="1"/>
    <xf numFmtId="0" fontId="12" fillId="0" borderId="0" xfId="0" applyFont="1" applyFill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64" fontId="18" fillId="0" borderId="1" xfId="0" applyNumberFormat="1" applyFont="1" applyBorder="1"/>
    <xf numFmtId="164" fontId="0" fillId="0" borderId="1" xfId="0" applyNumberFormat="1" applyBorder="1"/>
    <xf numFmtId="164" fontId="17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center" wrapText="1"/>
    </xf>
    <xf numFmtId="164" fontId="21" fillId="0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Protection="1"/>
    <xf numFmtId="164" fontId="17" fillId="0" borderId="14" xfId="0" applyNumberFormat="1" applyFont="1" applyFill="1" applyBorder="1" applyAlignment="1" applyProtection="1">
      <alignment horizontal="left"/>
    </xf>
    <xf numFmtId="0" fontId="0" fillId="0" borderId="0" xfId="0" applyFill="1"/>
    <xf numFmtId="10" fontId="17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164" fontId="14" fillId="0" borderId="5" xfId="0" applyNumberFormat="1" applyFont="1" applyFill="1" applyBorder="1" applyAlignment="1" applyProtection="1">
      <alignment horizontal="left"/>
    </xf>
    <xf numFmtId="164" fontId="14" fillId="0" borderId="6" xfId="0" applyNumberFormat="1" applyFont="1" applyFill="1" applyBorder="1" applyAlignment="1" applyProtection="1">
      <alignment horizontal="center"/>
    </xf>
    <xf numFmtId="165" fontId="18" fillId="0" borderId="10" xfId="2" applyNumberFormat="1" applyFont="1" applyFill="1" applyBorder="1" applyAlignment="1" applyProtection="1">
      <alignment horizontal="center" vertical="center"/>
      <protection locked="0"/>
    </xf>
    <xf numFmtId="165" fontId="18" fillId="0" borderId="11" xfId="2" applyNumberFormat="1" applyFont="1" applyFill="1" applyBorder="1" applyAlignment="1" applyProtection="1">
      <alignment horizontal="center" vertical="center"/>
    </xf>
    <xf numFmtId="4" fontId="19" fillId="0" borderId="6" xfId="1" applyNumberFormat="1" applyFont="1" applyFill="1" applyBorder="1" applyAlignment="1" applyProtection="1">
      <alignment horizontal="center" vertical="center"/>
    </xf>
    <xf numFmtId="164" fontId="14" fillId="0" borderId="12" xfId="0" applyNumberFormat="1" applyFont="1" applyFill="1" applyBorder="1" applyAlignment="1" applyProtection="1">
      <alignment horizontal="left"/>
    </xf>
    <xf numFmtId="165" fontId="18" fillId="0" borderId="13" xfId="2" applyNumberFormat="1" applyFont="1" applyFill="1" applyBorder="1" applyAlignment="1" applyProtection="1">
      <alignment horizontal="center" vertical="center"/>
    </xf>
    <xf numFmtId="164" fontId="14" fillId="0" borderId="7" xfId="0" applyNumberFormat="1" applyFont="1" applyFill="1" applyBorder="1" applyAlignment="1" applyProtection="1">
      <alignment horizontal="left"/>
    </xf>
    <xf numFmtId="164" fontId="14" fillId="0" borderId="8" xfId="0" applyNumberFormat="1" applyFont="1" applyFill="1" applyBorder="1" applyAlignment="1" applyProtection="1">
      <alignment horizontal="center"/>
    </xf>
    <xf numFmtId="164" fontId="20" fillId="0" borderId="9" xfId="0" applyNumberFormat="1" applyFont="1" applyFill="1" applyBorder="1" applyAlignment="1" applyProtection="1">
      <alignment horizontal="center"/>
    </xf>
    <xf numFmtId="2" fontId="18" fillId="0" borderId="1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/>
    <xf numFmtId="0" fontId="15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164" fontId="17" fillId="0" borderId="14" xfId="0" applyNumberFormat="1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15" xfId="0" applyBorder="1" applyAlignment="1"/>
    <xf numFmtId="0" fontId="18" fillId="0" borderId="1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>
      <alignment vertical="top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2" xfId="0" applyBorder="1" applyAlignment="1"/>
    <xf numFmtId="0" fontId="0" fillId="0" borderId="1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20" xfId="0" applyBorder="1" applyAlignment="1"/>
    <xf numFmtId="164" fontId="21" fillId="0" borderId="14" xfId="0" applyNumberFormat="1" applyFont="1" applyFill="1" applyBorder="1" applyAlignment="1" applyProtection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0" fontId="0" fillId="0" borderId="18" xfId="0" applyBorder="1" applyAlignment="1" applyProtection="1">
      <alignment horizontal="left"/>
    </xf>
    <xf numFmtId="1" fontId="6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/>
    <xf numFmtId="0" fontId="18" fillId="0" borderId="14" xfId="0" applyFon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1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 applyAlignment="1" applyProtection="1">
      <alignment horizontal="center" wrapText="1"/>
    </xf>
    <xf numFmtId="0" fontId="27" fillId="0" borderId="0" xfId="0" applyFont="1" applyAlignment="1"/>
    <xf numFmtId="0" fontId="24" fillId="0" borderId="0" xfId="0" applyFont="1" applyAlignment="1" applyProtection="1">
      <alignment horizontal="center" wrapText="1"/>
    </xf>
    <xf numFmtId="0" fontId="25" fillId="0" borderId="0" xfId="0" applyFont="1" applyAlignment="1"/>
    <xf numFmtId="0" fontId="23" fillId="0" borderId="0" xfId="0" applyFont="1" applyAlignment="1" applyProtection="1">
      <alignment horizontal="center" wrapText="1"/>
    </xf>
    <xf numFmtId="0" fontId="22" fillId="0" borderId="0" xfId="0" applyFont="1" applyAlignment="1"/>
  </cellXfs>
  <cellStyles count="3">
    <cellStyle name="40% - Accent1" xfId="1" builtinId="31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FFFFCC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695325</xdr:colOff>
      <xdr:row>0</xdr:row>
      <xdr:rowOff>0</xdr:rowOff>
    </xdr:from>
    <xdr:to>
      <xdr:col>10</xdr:col>
      <xdr:colOff>1476375</xdr:colOff>
      <xdr:row>4</xdr:row>
      <xdr:rowOff>85725</xdr:rowOff>
    </xdr:to>
    <xdr:sp macro="" textlink="">
      <xdr:nvSpPr>
        <xdr:cNvPr id="23571" name="Text Box 19"/>
        <xdr:cNvSpPr txBox="1">
          <a:spLocks noChangeArrowheads="1"/>
        </xdr:cNvSpPr>
      </xdr:nvSpPr>
      <xdr:spPr bwMode="auto">
        <a:xfrm>
          <a:off x="7715250" y="0"/>
          <a:ext cx="781050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Turtle Mountain Band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Of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Chippewa Indians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Garmond (W1)"/>
          </a:endParaRP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Charter Member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American Indian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Higher Education</a:t>
          </a:r>
        </a:p>
        <a:p>
          <a:pPr algn="ctr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Garmond (W1)"/>
            </a:rPr>
            <a:t>Consortium</a:t>
          </a:r>
        </a:p>
        <a:p>
          <a:pPr algn="ctr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Garmond (W1)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95250</xdr:rowOff>
    </xdr:from>
    <xdr:to>
      <xdr:col>1</xdr:col>
      <xdr:colOff>257175</xdr:colOff>
      <xdr:row>6</xdr:row>
      <xdr:rowOff>25400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95250"/>
          <a:ext cx="1085850" cy="1206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rchase%20Ord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>
        <row r="23">
          <cell r="F23" t="str">
            <v>State</v>
          </cell>
        </row>
        <row r="24">
          <cell r="F24">
            <v>0.05</v>
          </cell>
        </row>
        <row r="25">
          <cell r="E25" t="b">
            <v>1</v>
          </cell>
        </row>
        <row r="29">
          <cell r="E29" t="b">
            <v>0</v>
          </cell>
        </row>
      </sheetData>
      <sheetData sheetId="2">
        <row r="40">
          <cell r="E40">
            <v>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showGridLines="0" tabSelected="1" workbookViewId="0">
      <selection activeCell="B8" sqref="B8:K8"/>
    </sheetView>
  </sheetViews>
  <sheetFormatPr defaultRowHeight="12.75" x14ac:dyDescent="0.2"/>
  <cols>
    <col min="1" max="1" width="19.85546875" customWidth="1"/>
    <col min="2" max="2" width="14.7109375" customWidth="1"/>
    <col min="3" max="3" width="12.85546875" style="4" customWidth="1"/>
    <col min="4" max="4" width="11.42578125" style="4" customWidth="1"/>
    <col min="5" max="5" width="3.42578125" style="4" customWidth="1"/>
    <col min="6" max="6" width="10.85546875" style="5" customWidth="1"/>
    <col min="7" max="7" width="12.28515625" style="6" customWidth="1"/>
    <col min="8" max="8" width="2.5703125" customWidth="1"/>
    <col min="9" max="9" width="12.140625" customWidth="1"/>
    <col min="10" max="10" width="12.7109375" customWidth="1"/>
    <col min="11" max="11" width="8.7109375" bestFit="1" customWidth="1"/>
    <col min="12" max="12" width="26.42578125" customWidth="1"/>
    <col min="13" max="13" width="8.85546875" customWidth="1"/>
    <col min="14" max="14" width="7.85546875" customWidth="1"/>
    <col min="16" max="16" width="2.5703125" style="2" bestFit="1" customWidth="1"/>
    <col min="17" max="17" width="10.28515625" bestFit="1" customWidth="1"/>
    <col min="18" max="22" width="10.140625" bestFit="1" customWidth="1"/>
    <col min="44" max="44" width="10.140625" bestFit="1" customWidth="1"/>
  </cols>
  <sheetData>
    <row r="1" spans="1:58" ht="28.5" customHeight="1" x14ac:dyDescent="0.25">
      <c r="A1" s="13"/>
      <c r="B1" s="99" t="s">
        <v>18</v>
      </c>
      <c r="C1" s="100"/>
      <c r="D1" s="100"/>
      <c r="E1" s="100"/>
      <c r="F1" s="100"/>
      <c r="G1" s="100"/>
      <c r="H1" s="100"/>
      <c r="I1" s="100"/>
      <c r="J1" s="100"/>
      <c r="K1" s="100"/>
      <c r="L1" s="28"/>
      <c r="M1" s="1"/>
      <c r="N1" s="1"/>
      <c r="AD1" s="2"/>
      <c r="AE1">
        <v>14</v>
      </c>
      <c r="AF1">
        <v>15</v>
      </c>
      <c r="AG1">
        <v>16</v>
      </c>
      <c r="AH1">
        <v>17</v>
      </c>
      <c r="AI1">
        <v>18</v>
      </c>
      <c r="AJ1">
        <v>19</v>
      </c>
      <c r="AK1">
        <v>20</v>
      </c>
      <c r="AL1">
        <v>21</v>
      </c>
      <c r="AM1">
        <v>22</v>
      </c>
      <c r="AN1">
        <v>23</v>
      </c>
      <c r="AO1">
        <v>24</v>
      </c>
      <c r="AP1">
        <v>25</v>
      </c>
      <c r="AQ1">
        <v>26</v>
      </c>
      <c r="AR1">
        <v>1</v>
      </c>
      <c r="AS1">
        <v>2</v>
      </c>
      <c r="AT1">
        <v>3</v>
      </c>
      <c r="AU1">
        <v>4</v>
      </c>
      <c r="AV1">
        <v>5</v>
      </c>
      <c r="AW1">
        <v>6</v>
      </c>
      <c r="AX1">
        <v>7</v>
      </c>
      <c r="AY1">
        <v>8</v>
      </c>
      <c r="AZ1">
        <v>9</v>
      </c>
      <c r="BA1">
        <v>10</v>
      </c>
      <c r="BB1">
        <v>11</v>
      </c>
      <c r="BC1">
        <v>12</v>
      </c>
      <c r="BD1">
        <v>13</v>
      </c>
    </row>
    <row r="2" spans="1:58" ht="18.75" customHeight="1" x14ac:dyDescent="0.2">
      <c r="A2" s="13"/>
      <c r="B2" s="101" t="s">
        <v>35</v>
      </c>
      <c r="C2" s="102"/>
      <c r="D2" s="102"/>
      <c r="E2" s="102"/>
      <c r="F2" s="102"/>
      <c r="G2" s="102"/>
      <c r="H2" s="102"/>
      <c r="I2" s="102"/>
      <c r="J2" s="102"/>
      <c r="K2" s="102"/>
      <c r="L2" s="29"/>
      <c r="M2" s="1"/>
      <c r="N2" s="1"/>
      <c r="AD2" s="2" t="s">
        <v>0</v>
      </c>
      <c r="AE2" s="3">
        <v>42541</v>
      </c>
      <c r="AF2" s="3">
        <f t="shared" ref="AF2:BD2" si="0">AE16</f>
        <v>42555</v>
      </c>
      <c r="AG2" s="3">
        <f t="shared" si="0"/>
        <v>42569</v>
      </c>
      <c r="AH2" s="3">
        <f t="shared" si="0"/>
        <v>42583</v>
      </c>
      <c r="AI2" s="3">
        <f t="shared" si="0"/>
        <v>42597</v>
      </c>
      <c r="AJ2" s="3">
        <f t="shared" si="0"/>
        <v>42611</v>
      </c>
      <c r="AK2" s="3">
        <f t="shared" si="0"/>
        <v>42625</v>
      </c>
      <c r="AL2" s="3">
        <f t="shared" si="0"/>
        <v>42639</v>
      </c>
      <c r="AM2" s="3">
        <f t="shared" si="0"/>
        <v>42653</v>
      </c>
      <c r="AN2" s="3">
        <f t="shared" si="0"/>
        <v>42667</v>
      </c>
      <c r="AO2" s="3">
        <f t="shared" si="0"/>
        <v>42681</v>
      </c>
      <c r="AP2" s="3">
        <f t="shared" si="0"/>
        <v>42695</v>
      </c>
      <c r="AQ2" s="3">
        <f t="shared" si="0"/>
        <v>42709</v>
      </c>
      <c r="AR2" s="3">
        <f t="shared" si="0"/>
        <v>42723</v>
      </c>
      <c r="AS2" s="3">
        <f t="shared" si="0"/>
        <v>42737</v>
      </c>
      <c r="AT2" s="3">
        <f t="shared" si="0"/>
        <v>42751</v>
      </c>
      <c r="AU2" s="3">
        <f t="shared" si="0"/>
        <v>42765</v>
      </c>
      <c r="AV2" s="3">
        <f t="shared" si="0"/>
        <v>42779</v>
      </c>
      <c r="AW2" s="3">
        <f t="shared" si="0"/>
        <v>42793</v>
      </c>
      <c r="AX2" s="3">
        <f t="shared" si="0"/>
        <v>42807</v>
      </c>
      <c r="AY2" s="3">
        <f t="shared" si="0"/>
        <v>42821</v>
      </c>
      <c r="AZ2" s="3">
        <f t="shared" si="0"/>
        <v>42835</v>
      </c>
      <c r="BA2" s="3">
        <f t="shared" si="0"/>
        <v>42849</v>
      </c>
      <c r="BB2" s="3">
        <f t="shared" si="0"/>
        <v>42863</v>
      </c>
      <c r="BC2" s="3">
        <f t="shared" si="0"/>
        <v>42877</v>
      </c>
      <c r="BD2" s="3">
        <f t="shared" si="0"/>
        <v>42891</v>
      </c>
      <c r="BE2" s="2" t="s">
        <v>0</v>
      </c>
      <c r="BF2" s="2"/>
    </row>
    <row r="3" spans="1:58" ht="15" customHeight="1" x14ac:dyDescent="0.2">
      <c r="A3" s="13"/>
      <c r="B3" s="101" t="s">
        <v>19</v>
      </c>
      <c r="C3" s="102"/>
      <c r="D3" s="102"/>
      <c r="E3" s="102"/>
      <c r="F3" s="102"/>
      <c r="G3" s="102"/>
      <c r="H3" s="102"/>
      <c r="I3" s="102"/>
      <c r="J3" s="102"/>
      <c r="K3" s="102"/>
      <c r="L3" s="30"/>
      <c r="M3" s="1"/>
      <c r="N3" s="1"/>
      <c r="AD3" s="2" t="s">
        <v>1</v>
      </c>
      <c r="AE3" s="23">
        <v>42542</v>
      </c>
      <c r="AF3" s="3">
        <v>42556</v>
      </c>
      <c r="AG3" s="3">
        <v>42570</v>
      </c>
      <c r="AH3" s="3">
        <v>42584</v>
      </c>
      <c r="AI3" s="3">
        <v>42598</v>
      </c>
      <c r="AJ3" s="3">
        <v>42612</v>
      </c>
      <c r="AK3" s="3">
        <v>42626</v>
      </c>
      <c r="AL3" s="3">
        <v>42640</v>
      </c>
      <c r="AM3" s="3">
        <v>42654</v>
      </c>
      <c r="AN3" s="3">
        <v>42668</v>
      </c>
      <c r="AO3" s="3">
        <v>42682</v>
      </c>
      <c r="AP3" s="3">
        <v>42696</v>
      </c>
      <c r="AQ3" s="3">
        <v>42710</v>
      </c>
      <c r="AR3" s="3">
        <v>42724</v>
      </c>
      <c r="AS3" s="3">
        <v>42738</v>
      </c>
      <c r="AT3" s="3">
        <v>42752</v>
      </c>
      <c r="AU3" s="3">
        <v>42766</v>
      </c>
      <c r="AV3" s="3">
        <v>42780</v>
      </c>
      <c r="AW3" s="3">
        <v>42794</v>
      </c>
      <c r="AX3" s="3">
        <v>42808</v>
      </c>
      <c r="AY3" s="3">
        <v>42822</v>
      </c>
      <c r="AZ3" s="3">
        <v>42836</v>
      </c>
      <c r="BA3" s="3">
        <v>42850</v>
      </c>
      <c r="BB3" s="3">
        <v>42864</v>
      </c>
      <c r="BC3" s="3">
        <v>42878</v>
      </c>
      <c r="BD3" s="3">
        <v>42892</v>
      </c>
      <c r="BE3" s="2" t="s">
        <v>1</v>
      </c>
      <c r="BF3" s="2"/>
    </row>
    <row r="4" spans="1:58" ht="12.75" customHeight="1" x14ac:dyDescent="0.2">
      <c r="A4" s="13"/>
      <c r="B4" s="101" t="s">
        <v>20</v>
      </c>
      <c r="C4" s="101"/>
      <c r="D4" s="101"/>
      <c r="E4" s="101"/>
      <c r="F4" s="101"/>
      <c r="G4" s="101"/>
      <c r="H4" s="101"/>
      <c r="I4" s="101"/>
      <c r="J4" s="101"/>
      <c r="K4" s="101"/>
      <c r="L4" s="30"/>
      <c r="AD4" s="2" t="s">
        <v>2</v>
      </c>
      <c r="AE4" s="3">
        <v>42543</v>
      </c>
      <c r="AF4" s="3">
        <v>42557</v>
      </c>
      <c r="AG4" s="3">
        <v>42571</v>
      </c>
      <c r="AH4" s="3">
        <v>42585</v>
      </c>
      <c r="AI4" s="3">
        <v>42599</v>
      </c>
      <c r="AJ4" s="3">
        <v>42613</v>
      </c>
      <c r="AK4" s="3">
        <v>42627</v>
      </c>
      <c r="AL4" s="3">
        <v>42641</v>
      </c>
      <c r="AM4" s="3">
        <v>42655</v>
      </c>
      <c r="AN4" s="3">
        <v>42669</v>
      </c>
      <c r="AO4" s="3">
        <v>42683</v>
      </c>
      <c r="AP4" s="3">
        <v>42697</v>
      </c>
      <c r="AQ4" s="3">
        <v>42711</v>
      </c>
      <c r="AR4" s="3">
        <v>42725</v>
      </c>
      <c r="AS4" s="3">
        <v>42739</v>
      </c>
      <c r="AT4" s="3">
        <v>42753</v>
      </c>
      <c r="AU4" s="3">
        <v>42767</v>
      </c>
      <c r="AV4" s="3">
        <v>42781</v>
      </c>
      <c r="AW4" s="3">
        <v>42795</v>
      </c>
      <c r="AX4" s="3">
        <v>42809</v>
      </c>
      <c r="AY4" s="3">
        <v>42823</v>
      </c>
      <c r="AZ4" s="3">
        <v>42837</v>
      </c>
      <c r="BA4" s="3">
        <v>42851</v>
      </c>
      <c r="BB4" s="3">
        <v>42865</v>
      </c>
      <c r="BC4" s="3">
        <v>42879</v>
      </c>
      <c r="BD4" s="3">
        <v>42893</v>
      </c>
      <c r="BE4" s="2" t="s">
        <v>2</v>
      </c>
      <c r="BF4" s="2"/>
    </row>
    <row r="5" spans="1:58" ht="12.75" customHeight="1" x14ac:dyDescent="0.2">
      <c r="A5" s="13"/>
      <c r="B5" s="101" t="s">
        <v>17</v>
      </c>
      <c r="C5" s="101"/>
      <c r="D5" s="101"/>
      <c r="E5" s="101"/>
      <c r="F5" s="101"/>
      <c r="G5" s="101"/>
      <c r="H5" s="101"/>
      <c r="I5" s="101"/>
      <c r="J5" s="101"/>
      <c r="K5" s="101"/>
      <c r="L5" s="30"/>
      <c r="AD5" s="2" t="s">
        <v>3</v>
      </c>
      <c r="AE5" s="23">
        <v>42544</v>
      </c>
      <c r="AF5" s="3">
        <v>42558</v>
      </c>
      <c r="AG5" s="3">
        <v>42572</v>
      </c>
      <c r="AH5" s="3">
        <v>42586</v>
      </c>
      <c r="AI5" s="3">
        <v>42600</v>
      </c>
      <c r="AJ5" s="3">
        <v>42614</v>
      </c>
      <c r="AK5" s="3">
        <v>42628</v>
      </c>
      <c r="AL5" s="3">
        <v>42642</v>
      </c>
      <c r="AM5" s="3">
        <v>42656</v>
      </c>
      <c r="AN5" s="3">
        <v>42670</v>
      </c>
      <c r="AO5" s="3">
        <v>42684</v>
      </c>
      <c r="AP5" s="3">
        <v>42698</v>
      </c>
      <c r="AQ5" s="3">
        <v>42712</v>
      </c>
      <c r="AR5" s="3">
        <v>42726</v>
      </c>
      <c r="AS5" s="3">
        <v>42740</v>
      </c>
      <c r="AT5" s="3">
        <v>42754</v>
      </c>
      <c r="AU5" s="3">
        <v>42768</v>
      </c>
      <c r="AV5" s="3">
        <v>42782</v>
      </c>
      <c r="AW5" s="3">
        <v>42796</v>
      </c>
      <c r="AX5" s="3">
        <v>42810</v>
      </c>
      <c r="AY5" s="3">
        <v>42824</v>
      </c>
      <c r="AZ5" s="3">
        <v>42838</v>
      </c>
      <c r="BA5" s="3">
        <v>42852</v>
      </c>
      <c r="BB5" s="3">
        <v>42866</v>
      </c>
      <c r="BC5" s="3">
        <v>42880</v>
      </c>
      <c r="BD5" s="3">
        <v>42894</v>
      </c>
      <c r="BE5" s="2" t="s">
        <v>3</v>
      </c>
      <c r="BF5" s="2"/>
    </row>
    <row r="6" spans="1:58" ht="12.75" customHeight="1" x14ac:dyDescent="0.2">
      <c r="A6" s="13"/>
      <c r="B6" s="101" t="s">
        <v>34</v>
      </c>
      <c r="C6" s="101"/>
      <c r="D6" s="101"/>
      <c r="E6" s="101"/>
      <c r="F6" s="101"/>
      <c r="G6" s="101"/>
      <c r="H6" s="101"/>
      <c r="I6" s="101"/>
      <c r="J6" s="101"/>
      <c r="K6" s="101"/>
      <c r="L6" s="13"/>
      <c r="AD6" s="2" t="s">
        <v>4</v>
      </c>
      <c r="AE6" s="3">
        <v>42545</v>
      </c>
      <c r="AF6" s="3">
        <v>42559</v>
      </c>
      <c r="AG6" s="3">
        <v>42573</v>
      </c>
      <c r="AH6" s="3">
        <v>42587</v>
      </c>
      <c r="AI6" s="3">
        <v>42601</v>
      </c>
      <c r="AJ6" s="3">
        <v>42615</v>
      </c>
      <c r="AK6" s="3">
        <v>42629</v>
      </c>
      <c r="AL6" s="3">
        <v>42643</v>
      </c>
      <c r="AM6" s="3">
        <v>42657</v>
      </c>
      <c r="AN6" s="3">
        <v>42671</v>
      </c>
      <c r="AO6" s="3">
        <v>42685</v>
      </c>
      <c r="AP6" s="3">
        <v>42699</v>
      </c>
      <c r="AQ6" s="3">
        <v>42713</v>
      </c>
      <c r="AR6" s="3">
        <v>42727</v>
      </c>
      <c r="AS6" s="3">
        <v>42741</v>
      </c>
      <c r="AT6" s="3">
        <v>42755</v>
      </c>
      <c r="AU6" s="3">
        <v>42769</v>
      </c>
      <c r="AV6" s="3">
        <v>42783</v>
      </c>
      <c r="AW6" s="3">
        <v>42797</v>
      </c>
      <c r="AX6" s="3">
        <v>42811</v>
      </c>
      <c r="AY6" s="3">
        <v>42825</v>
      </c>
      <c r="AZ6" s="3">
        <v>42839</v>
      </c>
      <c r="BA6" s="3">
        <v>42853</v>
      </c>
      <c r="BB6" s="3">
        <v>42867</v>
      </c>
      <c r="BC6" s="3">
        <v>42881</v>
      </c>
      <c r="BD6" s="3">
        <v>42895</v>
      </c>
      <c r="BE6" s="2" t="s">
        <v>4</v>
      </c>
      <c r="BF6" s="2"/>
    </row>
    <row r="7" spans="1:58" x14ac:dyDescent="0.2">
      <c r="A7" s="13"/>
      <c r="L7" s="28"/>
      <c r="AD7" s="2" t="s">
        <v>5</v>
      </c>
      <c r="AE7" s="23">
        <v>42546</v>
      </c>
      <c r="AF7" s="3">
        <v>42560</v>
      </c>
      <c r="AG7" s="3">
        <v>42574</v>
      </c>
      <c r="AH7" s="3">
        <v>42588</v>
      </c>
      <c r="AI7" s="3">
        <v>42602</v>
      </c>
      <c r="AJ7" s="3">
        <v>42616</v>
      </c>
      <c r="AK7" s="3">
        <v>42630</v>
      </c>
      <c r="AL7" s="3">
        <v>42644</v>
      </c>
      <c r="AM7" s="3">
        <v>42658</v>
      </c>
      <c r="AN7" s="3">
        <v>42672</v>
      </c>
      <c r="AO7" s="3">
        <v>42686</v>
      </c>
      <c r="AP7" s="3">
        <v>42700</v>
      </c>
      <c r="AQ7" s="3">
        <v>42714</v>
      </c>
      <c r="AR7" s="3">
        <v>42728</v>
      </c>
      <c r="AS7" s="3">
        <v>42742</v>
      </c>
      <c r="AT7" s="3">
        <v>42756</v>
      </c>
      <c r="AU7" s="3">
        <v>42770</v>
      </c>
      <c r="AV7" s="3">
        <v>42784</v>
      </c>
      <c r="AW7" s="3">
        <v>42798</v>
      </c>
      <c r="AX7" s="3">
        <v>42812</v>
      </c>
      <c r="AY7" s="3">
        <v>42826</v>
      </c>
      <c r="AZ7" s="3">
        <v>42840</v>
      </c>
      <c r="BA7" s="3">
        <v>42854</v>
      </c>
      <c r="BB7" s="3">
        <v>42868</v>
      </c>
      <c r="BC7" s="3">
        <v>42882</v>
      </c>
      <c r="BD7" s="3">
        <v>42896</v>
      </c>
      <c r="BE7" s="2" t="s">
        <v>5</v>
      </c>
      <c r="BF7" s="2"/>
    </row>
    <row r="8" spans="1:58" ht="15.75" x14ac:dyDescent="0.25">
      <c r="A8" s="13"/>
      <c r="B8" s="97" t="s">
        <v>21</v>
      </c>
      <c r="C8" s="98"/>
      <c r="D8" s="98"/>
      <c r="E8" s="98"/>
      <c r="F8" s="98"/>
      <c r="G8" s="98"/>
      <c r="H8" s="98"/>
      <c r="I8" s="98"/>
      <c r="J8" s="98"/>
      <c r="K8" s="98"/>
      <c r="L8" s="13"/>
      <c r="AD8" s="2" t="s">
        <v>5</v>
      </c>
      <c r="AE8" s="3">
        <v>42547</v>
      </c>
      <c r="AF8" s="3">
        <v>42561</v>
      </c>
      <c r="AG8" s="3">
        <v>42575</v>
      </c>
      <c r="AH8" s="3">
        <v>42589</v>
      </c>
      <c r="AI8" s="3">
        <v>42603</v>
      </c>
      <c r="AJ8" s="3">
        <v>42617</v>
      </c>
      <c r="AK8" s="3">
        <v>42631</v>
      </c>
      <c r="AL8" s="3">
        <v>42645</v>
      </c>
      <c r="AM8" s="3">
        <v>42659</v>
      </c>
      <c r="AN8" s="3">
        <v>42673</v>
      </c>
      <c r="AO8" s="3">
        <v>42687</v>
      </c>
      <c r="AP8" s="3">
        <v>42701</v>
      </c>
      <c r="AQ8" s="3">
        <v>42715</v>
      </c>
      <c r="AR8" s="3">
        <v>42729</v>
      </c>
      <c r="AS8" s="3">
        <v>42743</v>
      </c>
      <c r="AT8" s="3">
        <v>42757</v>
      </c>
      <c r="AU8" s="3">
        <v>42771</v>
      </c>
      <c r="AV8" s="3">
        <v>42785</v>
      </c>
      <c r="AW8" s="3">
        <v>42799</v>
      </c>
      <c r="AX8" s="3">
        <v>42813</v>
      </c>
      <c r="AY8" s="3">
        <v>42827</v>
      </c>
      <c r="AZ8" s="3">
        <v>42841</v>
      </c>
      <c r="BA8" s="3">
        <v>42855</v>
      </c>
      <c r="BB8" s="3">
        <v>42869</v>
      </c>
      <c r="BC8" s="3">
        <v>42883</v>
      </c>
      <c r="BD8" s="3">
        <v>42897</v>
      </c>
      <c r="BE8" s="2" t="s">
        <v>5</v>
      </c>
      <c r="BF8" s="2"/>
    </row>
    <row r="9" spans="1:58" ht="17.25" customHeight="1" x14ac:dyDescent="0.25">
      <c r="A9" s="16" t="s">
        <v>22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25"/>
      <c r="AD9" s="2" t="s">
        <v>0</v>
      </c>
      <c r="AE9" s="23">
        <v>42548</v>
      </c>
      <c r="AF9" s="3">
        <v>42562</v>
      </c>
      <c r="AG9" s="3">
        <v>42576</v>
      </c>
      <c r="AH9" s="3">
        <v>42590</v>
      </c>
      <c r="AI9" s="3">
        <v>42604</v>
      </c>
      <c r="AJ9" s="3">
        <v>42618</v>
      </c>
      <c r="AK9" s="3">
        <v>42632</v>
      </c>
      <c r="AL9" s="3">
        <v>42646</v>
      </c>
      <c r="AM9" s="3">
        <v>42660</v>
      </c>
      <c r="AN9" s="3">
        <v>42674</v>
      </c>
      <c r="AO9" s="3">
        <v>42688</v>
      </c>
      <c r="AP9" s="3">
        <v>42702</v>
      </c>
      <c r="AQ9" s="3">
        <v>42716</v>
      </c>
      <c r="AR9" s="3">
        <v>42730</v>
      </c>
      <c r="AS9" s="3">
        <v>42744</v>
      </c>
      <c r="AT9" s="3">
        <v>42758</v>
      </c>
      <c r="AU9" s="3">
        <v>42772</v>
      </c>
      <c r="AV9" s="3">
        <v>42786</v>
      </c>
      <c r="AW9" s="3">
        <v>42800</v>
      </c>
      <c r="AX9" s="3">
        <v>42814</v>
      </c>
      <c r="AY9" s="3">
        <v>42828</v>
      </c>
      <c r="AZ9" s="3">
        <v>42842</v>
      </c>
      <c r="BA9" s="3">
        <v>42856</v>
      </c>
      <c r="BB9" s="3">
        <v>42870</v>
      </c>
      <c r="BC9" s="3">
        <v>42884</v>
      </c>
      <c r="BD9" s="3">
        <v>42898</v>
      </c>
      <c r="BE9" s="2" t="s">
        <v>0</v>
      </c>
      <c r="BF9" s="2"/>
    </row>
    <row r="10" spans="1:58" ht="9.75" customHeight="1" x14ac:dyDescent="0.25">
      <c r="A10" s="16"/>
      <c r="B10" s="85"/>
      <c r="C10" s="85"/>
      <c r="D10" s="85"/>
      <c r="E10" s="91"/>
      <c r="F10" s="14"/>
      <c r="G10" s="44"/>
      <c r="H10" s="21"/>
      <c r="I10" s="41"/>
      <c r="J10" s="41"/>
      <c r="K10" s="41"/>
      <c r="AD10" s="2" t="s">
        <v>1</v>
      </c>
      <c r="AE10" s="3">
        <v>42549</v>
      </c>
      <c r="AF10" s="3">
        <v>42563</v>
      </c>
      <c r="AG10" s="3">
        <v>42577</v>
      </c>
      <c r="AH10" s="3">
        <v>42591</v>
      </c>
      <c r="AI10" s="3">
        <v>42605</v>
      </c>
      <c r="AJ10" s="3">
        <v>42619</v>
      </c>
      <c r="AK10" s="3">
        <v>42633</v>
      </c>
      <c r="AL10" s="3">
        <v>42647</v>
      </c>
      <c r="AM10" s="3">
        <v>42661</v>
      </c>
      <c r="AN10" s="3">
        <v>42675</v>
      </c>
      <c r="AO10" s="3">
        <v>42689</v>
      </c>
      <c r="AP10" s="3">
        <v>42703</v>
      </c>
      <c r="AQ10" s="3">
        <v>42717</v>
      </c>
      <c r="AR10" s="3">
        <v>42731</v>
      </c>
      <c r="AS10" s="3">
        <v>42745</v>
      </c>
      <c r="AT10" s="3">
        <v>42759</v>
      </c>
      <c r="AU10" s="3">
        <v>42773</v>
      </c>
      <c r="AV10" s="3">
        <v>42787</v>
      </c>
      <c r="AW10" s="3">
        <v>42801</v>
      </c>
      <c r="AX10" s="3">
        <v>42815</v>
      </c>
      <c r="AY10" s="3">
        <v>42829</v>
      </c>
      <c r="AZ10" s="3">
        <v>42843</v>
      </c>
      <c r="BA10" s="3">
        <v>42857</v>
      </c>
      <c r="BB10" s="3">
        <v>42871</v>
      </c>
      <c r="BC10" s="3">
        <v>42885</v>
      </c>
      <c r="BD10" s="3">
        <v>42899</v>
      </c>
      <c r="BE10" s="2" t="s">
        <v>1</v>
      </c>
      <c r="BF10" s="2"/>
    </row>
    <row r="11" spans="1:58" ht="15.75" x14ac:dyDescent="0.25">
      <c r="A11" s="45" t="s">
        <v>6</v>
      </c>
      <c r="B11" s="88">
        <v>14</v>
      </c>
      <c r="C11" s="88"/>
      <c r="D11" s="89"/>
      <c r="E11" s="89"/>
      <c r="F11" s="90"/>
      <c r="G11" s="44"/>
      <c r="H11" s="21"/>
      <c r="I11" s="41"/>
      <c r="J11" s="41"/>
      <c r="K11" s="41"/>
      <c r="AD11" s="2" t="s">
        <v>2</v>
      </c>
      <c r="AE11" s="23">
        <v>42550</v>
      </c>
      <c r="AF11" s="3">
        <v>42564</v>
      </c>
      <c r="AG11" s="3">
        <v>42578</v>
      </c>
      <c r="AH11" s="3">
        <v>42592</v>
      </c>
      <c r="AI11" s="3">
        <v>42606</v>
      </c>
      <c r="AJ11" s="3">
        <v>42620</v>
      </c>
      <c r="AK11" s="3">
        <v>42634</v>
      </c>
      <c r="AL11" s="3">
        <v>42648</v>
      </c>
      <c r="AM11" s="3">
        <v>42662</v>
      </c>
      <c r="AN11" s="3">
        <v>42676</v>
      </c>
      <c r="AO11" s="3">
        <v>42690</v>
      </c>
      <c r="AP11" s="3">
        <v>42704</v>
      </c>
      <c r="AQ11" s="3">
        <v>42718</v>
      </c>
      <c r="AR11" s="3">
        <v>42732</v>
      </c>
      <c r="AS11" s="3">
        <v>42746</v>
      </c>
      <c r="AT11" s="3">
        <v>42760</v>
      </c>
      <c r="AU11" s="3">
        <v>42774</v>
      </c>
      <c r="AV11" s="3">
        <v>42788</v>
      </c>
      <c r="AW11" s="3">
        <v>42802</v>
      </c>
      <c r="AX11" s="3">
        <v>42816</v>
      </c>
      <c r="AY11" s="3">
        <v>42830</v>
      </c>
      <c r="AZ11" s="3">
        <v>42844</v>
      </c>
      <c r="BA11" s="3">
        <v>42858</v>
      </c>
      <c r="BB11" s="3">
        <v>42872</v>
      </c>
      <c r="BC11" s="3">
        <v>42886</v>
      </c>
      <c r="BD11" s="3">
        <v>42900</v>
      </c>
      <c r="BE11" s="2" t="s">
        <v>2</v>
      </c>
      <c r="BF11" s="2"/>
    </row>
    <row r="12" spans="1:58" ht="15.75" thickBot="1" x14ac:dyDescent="0.25">
      <c r="A12" s="46"/>
      <c r="B12" s="47"/>
      <c r="C12" s="17"/>
      <c r="D12" s="17"/>
      <c r="E12" s="17"/>
      <c r="F12" s="17"/>
      <c r="G12" s="44"/>
      <c r="H12" s="45"/>
      <c r="I12" s="48"/>
      <c r="J12" s="48"/>
      <c r="K12" s="41"/>
      <c r="N12" s="7"/>
      <c r="AD12" s="2" t="s">
        <v>3</v>
      </c>
      <c r="AE12" s="3">
        <v>42551</v>
      </c>
      <c r="AF12" s="3">
        <v>42565</v>
      </c>
      <c r="AG12" s="3">
        <v>42579</v>
      </c>
      <c r="AH12" s="3">
        <v>42593</v>
      </c>
      <c r="AI12" s="3">
        <v>42607</v>
      </c>
      <c r="AJ12" s="3">
        <v>42621</v>
      </c>
      <c r="AK12" s="3">
        <v>42635</v>
      </c>
      <c r="AL12" s="3">
        <v>42649</v>
      </c>
      <c r="AM12" s="3">
        <v>42663</v>
      </c>
      <c r="AN12" s="3">
        <v>42677</v>
      </c>
      <c r="AO12" s="3">
        <v>42691</v>
      </c>
      <c r="AP12" s="3">
        <v>42705</v>
      </c>
      <c r="AQ12" s="3">
        <v>42719</v>
      </c>
      <c r="AR12" s="3">
        <v>42733</v>
      </c>
      <c r="AS12" s="3">
        <v>42747</v>
      </c>
      <c r="AT12" s="3">
        <v>42761</v>
      </c>
      <c r="AU12" s="3">
        <v>42775</v>
      </c>
      <c r="AV12" s="3">
        <v>42789</v>
      </c>
      <c r="AW12" s="3">
        <v>42803</v>
      </c>
      <c r="AX12" s="3">
        <v>42817</v>
      </c>
      <c r="AY12" s="3">
        <v>42831</v>
      </c>
      <c r="AZ12" s="3">
        <v>42845</v>
      </c>
      <c r="BA12" s="3">
        <v>42859</v>
      </c>
      <c r="BB12" s="3">
        <v>42873</v>
      </c>
      <c r="BC12" s="3">
        <v>42887</v>
      </c>
      <c r="BD12" s="3">
        <v>42901</v>
      </c>
      <c r="BE12" s="2" t="s">
        <v>3</v>
      </c>
      <c r="BF12" s="2"/>
    </row>
    <row r="13" spans="1:58" s="8" customFormat="1" ht="20.25" customHeight="1" thickTop="1" x14ac:dyDescent="0.25">
      <c r="A13" s="49" t="s">
        <v>7</v>
      </c>
      <c r="B13" s="50" t="s">
        <v>8</v>
      </c>
      <c r="C13" s="51" t="s">
        <v>23</v>
      </c>
      <c r="D13" s="51" t="s">
        <v>24</v>
      </c>
      <c r="E13" s="51"/>
      <c r="F13" s="51" t="s">
        <v>23</v>
      </c>
      <c r="G13" s="51" t="s">
        <v>24</v>
      </c>
      <c r="H13" s="51"/>
      <c r="I13" s="51" t="s">
        <v>23</v>
      </c>
      <c r="J13" s="51" t="s">
        <v>24</v>
      </c>
      <c r="K13" s="52" t="s">
        <v>25</v>
      </c>
      <c r="M13" s="9"/>
      <c r="O13" s="10" t="s">
        <v>9</v>
      </c>
      <c r="AD13" s="11" t="s">
        <v>4</v>
      </c>
      <c r="AE13" s="31">
        <v>42552</v>
      </c>
      <c r="AF13" s="32">
        <v>42566</v>
      </c>
      <c r="AG13" s="32">
        <v>42580</v>
      </c>
      <c r="AH13" s="32">
        <v>42594</v>
      </c>
      <c r="AI13" s="32">
        <v>42608</v>
      </c>
      <c r="AJ13" s="32">
        <v>42622</v>
      </c>
      <c r="AK13" s="32">
        <v>42636</v>
      </c>
      <c r="AL13" s="32">
        <v>42650</v>
      </c>
      <c r="AM13" s="32">
        <v>42664</v>
      </c>
      <c r="AN13" s="32">
        <v>42678</v>
      </c>
      <c r="AO13" s="32">
        <v>42692</v>
      </c>
      <c r="AP13" s="32">
        <v>42706</v>
      </c>
      <c r="AQ13" s="32">
        <v>42720</v>
      </c>
      <c r="AR13" s="32">
        <v>42734</v>
      </c>
      <c r="AS13" s="32">
        <v>42748</v>
      </c>
      <c r="AT13" s="32">
        <v>42762</v>
      </c>
      <c r="AU13" s="32">
        <v>42776</v>
      </c>
      <c r="AV13" s="32">
        <v>42790</v>
      </c>
      <c r="AW13" s="32">
        <v>42804</v>
      </c>
      <c r="AX13" s="32">
        <v>42818</v>
      </c>
      <c r="AY13" s="32">
        <v>42832</v>
      </c>
      <c r="AZ13" s="32">
        <v>42846</v>
      </c>
      <c r="BA13" s="32">
        <v>42860</v>
      </c>
      <c r="BB13" s="32">
        <v>42874</v>
      </c>
      <c r="BC13" s="32">
        <v>42888</v>
      </c>
      <c r="BD13" s="32">
        <v>42902</v>
      </c>
      <c r="BE13" s="11" t="s">
        <v>4</v>
      </c>
      <c r="BF13" s="11"/>
    </row>
    <row r="14" spans="1:58" ht="18.95" customHeight="1" x14ac:dyDescent="0.3">
      <c r="A14" s="53" t="s">
        <v>10</v>
      </c>
      <c r="B14" s="54">
        <f>HLOOKUP($B$11,$AD$1:$BD$16,2,FALSE)</f>
        <v>42541</v>
      </c>
      <c r="C14" s="55">
        <v>0</v>
      </c>
      <c r="D14" s="55"/>
      <c r="E14" s="56"/>
      <c r="F14" s="55"/>
      <c r="G14" s="55"/>
      <c r="H14" s="56"/>
      <c r="I14" s="55"/>
      <c r="J14" s="55"/>
      <c r="K14" s="57">
        <f>ROUND(IF((OR(C14="",D14="")),0,IF((D14&lt;C14),((D14-C14)*24)+24,(D14-C14)*24))+IF((OR(F14="",G14="")),0,IF((G14&lt;F14),((G14-F14)*24)+24,(G14-F14)*24))+IF((OR(I14="",J14="")),0,IF((J14&lt;I14),((J14-I14)*24)+24,(J14-I14)*24)),2)</f>
        <v>0</v>
      </c>
      <c r="O14" s="2" t="s">
        <v>9</v>
      </c>
      <c r="AD14" s="11" t="s">
        <v>5</v>
      </c>
      <c r="AE14" s="3">
        <v>42553</v>
      </c>
      <c r="AF14" s="3">
        <v>42567</v>
      </c>
      <c r="AG14" s="3">
        <v>42581</v>
      </c>
      <c r="AH14" s="3">
        <v>42595</v>
      </c>
      <c r="AI14" s="3">
        <v>42609</v>
      </c>
      <c r="AJ14" s="3">
        <v>42623</v>
      </c>
      <c r="AK14" s="3">
        <v>42637</v>
      </c>
      <c r="AL14" s="3">
        <v>42651</v>
      </c>
      <c r="AM14" s="3">
        <v>42665</v>
      </c>
      <c r="AN14" s="3">
        <v>42679</v>
      </c>
      <c r="AO14" s="3">
        <v>42693</v>
      </c>
      <c r="AP14" s="3">
        <v>42707</v>
      </c>
      <c r="AQ14" s="3">
        <v>42721</v>
      </c>
      <c r="AR14" s="3">
        <v>42735</v>
      </c>
      <c r="AS14" s="3">
        <v>42749</v>
      </c>
      <c r="AT14" s="3">
        <v>42763</v>
      </c>
      <c r="AU14" s="3">
        <v>42777</v>
      </c>
      <c r="AV14" s="3">
        <v>42791</v>
      </c>
      <c r="AW14" s="3">
        <v>42805</v>
      </c>
      <c r="AX14" s="3">
        <v>42819</v>
      </c>
      <c r="AY14" s="3">
        <v>42833</v>
      </c>
      <c r="AZ14" s="3">
        <v>42847</v>
      </c>
      <c r="BA14" s="3">
        <v>42861</v>
      </c>
      <c r="BB14" s="3">
        <v>42875</v>
      </c>
      <c r="BC14" s="3">
        <v>42889</v>
      </c>
      <c r="BD14" s="3">
        <v>42903</v>
      </c>
      <c r="BE14" s="11" t="s">
        <v>5</v>
      </c>
      <c r="BF14" s="11"/>
    </row>
    <row r="15" spans="1:58" ht="18.95" customHeight="1" x14ac:dyDescent="0.3">
      <c r="A15" s="53" t="s">
        <v>11</v>
      </c>
      <c r="B15" s="54">
        <f>HLOOKUP($B$11,$AD$1:$BE$16,3,FALSE)</f>
        <v>42542</v>
      </c>
      <c r="C15" s="55"/>
      <c r="D15" s="55"/>
      <c r="E15" s="56"/>
      <c r="F15" s="55"/>
      <c r="G15" s="55"/>
      <c r="H15" s="56"/>
      <c r="I15" s="55"/>
      <c r="J15" s="55"/>
      <c r="K15" s="57">
        <f t="shared" ref="K15:K19" si="1">ROUND(IF((OR(C15="",D15="")),0,IF((D15&lt;C15),((D15-C15)*24)+24,(D15-C15)*24))+IF((OR(F15="",G15="")),0,IF((G15&lt;F15),((G15-F15)*24)+24,(G15-F15)*24))+IF((OR(I15="",J15="")),0,IF((J15&lt;I15),((J15-I15)*24)+24,(J15-I15)*24)),2)</f>
        <v>0</v>
      </c>
      <c r="O15" s="2" t="s">
        <v>9</v>
      </c>
      <c r="AD15" s="11" t="s">
        <v>5</v>
      </c>
      <c r="AE15" s="23">
        <v>42554</v>
      </c>
      <c r="AF15" s="3">
        <v>42568</v>
      </c>
      <c r="AG15" s="3">
        <v>42582</v>
      </c>
      <c r="AH15" s="3">
        <v>42596</v>
      </c>
      <c r="AI15" s="3">
        <v>42610</v>
      </c>
      <c r="AJ15" s="3">
        <v>42624</v>
      </c>
      <c r="AK15" s="3">
        <v>42638</v>
      </c>
      <c r="AL15" s="3">
        <v>42652</v>
      </c>
      <c r="AM15" s="3">
        <v>42666</v>
      </c>
      <c r="AN15" s="3">
        <v>42680</v>
      </c>
      <c r="AO15" s="3">
        <v>42694</v>
      </c>
      <c r="AP15" s="3">
        <v>42708</v>
      </c>
      <c r="AQ15" s="3">
        <v>42722</v>
      </c>
      <c r="AR15" s="3">
        <v>42736</v>
      </c>
      <c r="AS15" s="3">
        <v>42750</v>
      </c>
      <c r="AT15" s="3">
        <v>42764</v>
      </c>
      <c r="AU15" s="3">
        <v>42778</v>
      </c>
      <c r="AV15" s="3">
        <v>42792</v>
      </c>
      <c r="AW15" s="3">
        <v>42806</v>
      </c>
      <c r="AX15" s="3">
        <v>42820</v>
      </c>
      <c r="AY15" s="3">
        <v>42834</v>
      </c>
      <c r="AZ15" s="3">
        <v>42848</v>
      </c>
      <c r="BA15" s="3">
        <v>42862</v>
      </c>
      <c r="BB15" s="3">
        <v>42876</v>
      </c>
      <c r="BC15" s="3">
        <v>42890</v>
      </c>
      <c r="BD15" s="3">
        <v>42904</v>
      </c>
      <c r="BE15" s="11" t="s">
        <v>5</v>
      </c>
      <c r="BF15" s="11"/>
    </row>
    <row r="16" spans="1:58" ht="18.95" customHeight="1" x14ac:dyDescent="0.3">
      <c r="A16" s="53" t="s">
        <v>12</v>
      </c>
      <c r="B16" s="54">
        <f>HLOOKUP($B$11,$AD$1:$BE$16,4,FALSE)</f>
        <v>42543</v>
      </c>
      <c r="C16" s="55"/>
      <c r="D16" s="55"/>
      <c r="E16" s="56"/>
      <c r="F16" s="55"/>
      <c r="G16" s="55"/>
      <c r="H16" s="56"/>
      <c r="I16" s="55"/>
      <c r="J16" s="55"/>
      <c r="K16" s="57">
        <f t="shared" si="1"/>
        <v>0</v>
      </c>
      <c r="M16" s="12"/>
      <c r="O16" s="2"/>
      <c r="AE16" s="3">
        <f>+AE15+1</f>
        <v>42555</v>
      </c>
      <c r="AF16" s="3">
        <f>+AF15+1</f>
        <v>42569</v>
      </c>
      <c r="AG16" s="3">
        <f t="shared" ref="AG16:BD16" si="2">+AG15+1</f>
        <v>42583</v>
      </c>
      <c r="AH16" s="3">
        <f t="shared" si="2"/>
        <v>42597</v>
      </c>
      <c r="AI16" s="3">
        <f t="shared" si="2"/>
        <v>42611</v>
      </c>
      <c r="AJ16" s="3">
        <f t="shared" si="2"/>
        <v>42625</v>
      </c>
      <c r="AK16" s="3">
        <f t="shared" si="2"/>
        <v>42639</v>
      </c>
      <c r="AL16" s="3">
        <f t="shared" si="2"/>
        <v>42653</v>
      </c>
      <c r="AM16" s="3">
        <f t="shared" si="2"/>
        <v>42667</v>
      </c>
      <c r="AN16" s="3">
        <f t="shared" si="2"/>
        <v>42681</v>
      </c>
      <c r="AO16" s="3">
        <f t="shared" si="2"/>
        <v>42695</v>
      </c>
      <c r="AP16" s="3">
        <f t="shared" si="2"/>
        <v>42709</v>
      </c>
      <c r="AQ16" s="3">
        <f t="shared" si="2"/>
        <v>42723</v>
      </c>
      <c r="AR16" s="3">
        <f t="shared" si="2"/>
        <v>42737</v>
      </c>
      <c r="AS16" s="3">
        <f t="shared" si="2"/>
        <v>42751</v>
      </c>
      <c r="AT16" s="3">
        <f t="shared" si="2"/>
        <v>42765</v>
      </c>
      <c r="AU16" s="3">
        <f t="shared" si="2"/>
        <v>42779</v>
      </c>
      <c r="AV16" s="3">
        <f t="shared" si="2"/>
        <v>42793</v>
      </c>
      <c r="AW16" s="3">
        <f t="shared" si="2"/>
        <v>42807</v>
      </c>
      <c r="AX16" s="3">
        <f t="shared" si="2"/>
        <v>42821</v>
      </c>
      <c r="AY16" s="3">
        <f>+AY15+1</f>
        <v>42835</v>
      </c>
      <c r="AZ16" s="3">
        <f t="shared" si="2"/>
        <v>42849</v>
      </c>
      <c r="BA16" s="3">
        <f t="shared" si="2"/>
        <v>42863</v>
      </c>
      <c r="BB16" s="3">
        <f t="shared" si="2"/>
        <v>42877</v>
      </c>
      <c r="BC16" s="3">
        <f t="shared" si="2"/>
        <v>42891</v>
      </c>
      <c r="BD16" s="3">
        <f t="shared" si="2"/>
        <v>42905</v>
      </c>
    </row>
    <row r="17" spans="1:41" ht="18.95" customHeight="1" x14ac:dyDescent="0.3">
      <c r="A17" s="53" t="s">
        <v>13</v>
      </c>
      <c r="B17" s="54">
        <f>HLOOKUP($B$11,$AD$1:$BE$16,5,FALSE)</f>
        <v>42544</v>
      </c>
      <c r="C17" s="55"/>
      <c r="D17" s="55"/>
      <c r="E17" s="56"/>
      <c r="F17" s="55"/>
      <c r="G17" s="55"/>
      <c r="H17" s="56"/>
      <c r="I17" s="55"/>
      <c r="J17" s="55"/>
      <c r="K17" s="57">
        <f t="shared" si="1"/>
        <v>0</v>
      </c>
      <c r="M17" s="1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8.95" customHeight="1" x14ac:dyDescent="0.3">
      <c r="A18" s="53" t="s">
        <v>14</v>
      </c>
      <c r="B18" s="54">
        <f>HLOOKUP($B$11,$AD$1:$BE$16,6,FALSE)</f>
        <v>42545</v>
      </c>
      <c r="C18" s="55"/>
      <c r="D18" s="55"/>
      <c r="E18" s="56"/>
      <c r="F18" s="55"/>
      <c r="G18" s="55"/>
      <c r="H18" s="56"/>
      <c r="I18" s="55"/>
      <c r="J18" s="55"/>
      <c r="K18" s="57">
        <f t="shared" si="1"/>
        <v>0</v>
      </c>
      <c r="M18" s="1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8.95" customHeight="1" x14ac:dyDescent="0.3">
      <c r="A19" s="58" t="s">
        <v>26</v>
      </c>
      <c r="B19" s="54">
        <f>HLOOKUP($B$11,$AD$1:$BE$16,7,FALSE)</f>
        <v>42546</v>
      </c>
      <c r="C19" s="55"/>
      <c r="D19" s="55"/>
      <c r="E19" s="59"/>
      <c r="F19" s="55"/>
      <c r="G19" s="55"/>
      <c r="H19" s="59"/>
      <c r="I19" s="55"/>
      <c r="J19" s="55"/>
      <c r="K19" s="57">
        <f t="shared" si="1"/>
        <v>0</v>
      </c>
      <c r="M19" s="1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8.95" customHeight="1" thickBot="1" x14ac:dyDescent="0.35">
      <c r="A20" s="60" t="s">
        <v>15</v>
      </c>
      <c r="B20" s="61"/>
      <c r="C20" s="62"/>
      <c r="D20" s="62"/>
      <c r="E20" s="62"/>
      <c r="F20" s="62"/>
      <c r="G20" s="62"/>
      <c r="H20" s="62"/>
      <c r="I20" s="62"/>
      <c r="J20" s="62"/>
      <c r="K20" s="63">
        <f>SUM(K14:K19)</f>
        <v>0</v>
      </c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7.25" customHeight="1" thickTop="1" thickBot="1" x14ac:dyDescent="0.35">
      <c r="A21" s="19"/>
      <c r="B21" s="20"/>
      <c r="C21" s="22"/>
      <c r="D21" s="22"/>
      <c r="E21" s="22"/>
      <c r="F21" s="22"/>
      <c r="G21" s="22"/>
      <c r="H21" s="22"/>
      <c r="I21" s="22"/>
      <c r="J21" s="22"/>
      <c r="K21" s="2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21.75" customHeight="1" thickTop="1" x14ac:dyDescent="0.25">
      <c r="A22" s="49" t="s">
        <v>7</v>
      </c>
      <c r="B22" s="50" t="s">
        <v>8</v>
      </c>
      <c r="C22" s="51" t="s">
        <v>23</v>
      </c>
      <c r="D22" s="51" t="s">
        <v>24</v>
      </c>
      <c r="E22" s="51"/>
      <c r="F22" s="51" t="s">
        <v>23</v>
      </c>
      <c r="G22" s="51" t="s">
        <v>24</v>
      </c>
      <c r="H22" s="51"/>
      <c r="I22" s="51" t="s">
        <v>23</v>
      </c>
      <c r="J22" s="51" t="s">
        <v>24</v>
      </c>
      <c r="K22" s="52" t="s">
        <v>25</v>
      </c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21.75" customHeight="1" x14ac:dyDescent="0.3">
      <c r="A23" s="53" t="s">
        <v>27</v>
      </c>
      <c r="B23" s="54">
        <f>HLOOKUP($B$11,$AD$1:$BE$16,8,FALSE)</f>
        <v>42547</v>
      </c>
      <c r="C23" s="55"/>
      <c r="D23" s="55"/>
      <c r="E23" s="56"/>
      <c r="F23" s="55"/>
      <c r="G23" s="55"/>
      <c r="H23" s="56"/>
      <c r="I23" s="55"/>
      <c r="J23" s="55"/>
      <c r="K23" s="57">
        <f>ROUND(IF((OR(C23="",D23="")),0,IF((D23&lt;C23),((D23-C23)*24)+24,(D23-C23)*24))+IF((OR(F23="",G23="")),0,IF((G23&lt;F23),((G23-F23)*24)+24,(G23-F23)*24))+IF((OR(I23="",J23="")),0,IF((J23&lt;I23),((J23-I23)*24)+24,(J23-I23)*24)),2)</f>
        <v>0</v>
      </c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8.95" customHeight="1" x14ac:dyDescent="0.3">
      <c r="A24" s="53" t="s">
        <v>10</v>
      </c>
      <c r="B24" s="54">
        <f>HLOOKUP($B$11,$AD$1:$BE$16,9,FALSE)</f>
        <v>42548</v>
      </c>
      <c r="C24" s="55"/>
      <c r="D24" s="55"/>
      <c r="E24" s="56"/>
      <c r="F24" s="55"/>
      <c r="G24" s="55"/>
      <c r="H24" s="56"/>
      <c r="I24" s="55"/>
      <c r="J24" s="55"/>
      <c r="K24" s="57">
        <f>ROUND(IF((OR(C24="",D24="")),0,IF((D24&lt;C24),((D24-C24)*24)+24,(D24-C24)*24))+IF((OR(F24="",G24="")),0,IF((G24&lt;F24),((G24-F24)*24)+24,(G24-F24)*24))+IF((OR(I24="",J24="")),0,IF((J24&lt;I24),((J24-I24)*24)+24,(J24-I24)*24)),2)</f>
        <v>0</v>
      </c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8.95" customHeight="1" x14ac:dyDescent="0.3">
      <c r="A25" s="53" t="s">
        <v>11</v>
      </c>
      <c r="B25" s="54">
        <f>HLOOKUP($B$11,$AD$1:$BE$16,10,FALSE)</f>
        <v>42549</v>
      </c>
      <c r="C25" s="55"/>
      <c r="D25" s="55"/>
      <c r="E25" s="56"/>
      <c r="F25" s="55"/>
      <c r="G25" s="55"/>
      <c r="H25" s="56"/>
      <c r="I25" s="55"/>
      <c r="J25" s="55"/>
      <c r="K25" s="57">
        <f t="shared" ref="K25:K28" si="3">ROUND(IF((OR(C25="",D25="")),0,IF((D25&lt;C25),((D25-C25)*24)+24,(D25-C25)*24))+IF((OR(F25="",G25="")),0,IF((G25&lt;F25),((G25-F25)*24)+24,(G25-F25)*24))+IF((OR(I25="",J25="")),0,IF((J25&lt;I25),((J25-I25)*24)+24,(J25-I25)*24)),2)</f>
        <v>0</v>
      </c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8.95" customHeight="1" x14ac:dyDescent="0.3">
      <c r="A26" s="53" t="s">
        <v>12</v>
      </c>
      <c r="B26" s="54">
        <f>HLOOKUP($B$11,$AD$1:$BE$16,11,FALSE)</f>
        <v>42550</v>
      </c>
      <c r="C26" s="55"/>
      <c r="D26" s="55"/>
      <c r="E26" s="56"/>
      <c r="F26" s="55"/>
      <c r="G26" s="55"/>
      <c r="H26" s="56"/>
      <c r="I26" s="55"/>
      <c r="J26" s="55"/>
      <c r="K26" s="57">
        <f t="shared" si="3"/>
        <v>0</v>
      </c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8.95" customHeight="1" x14ac:dyDescent="0.3">
      <c r="A27" s="53" t="s">
        <v>13</v>
      </c>
      <c r="B27" s="54">
        <f>HLOOKUP($B$11,$AD$1:$BE$16,12,FALSE)</f>
        <v>42551</v>
      </c>
      <c r="C27" s="55"/>
      <c r="D27" s="55"/>
      <c r="E27" s="56"/>
      <c r="F27" s="55"/>
      <c r="G27" s="55"/>
      <c r="H27" s="56"/>
      <c r="I27" s="55"/>
      <c r="J27" s="55"/>
      <c r="K27" s="57">
        <f t="shared" si="3"/>
        <v>0</v>
      </c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8.95" customHeight="1" x14ac:dyDescent="0.3">
      <c r="A28" s="53" t="s">
        <v>14</v>
      </c>
      <c r="B28" s="54">
        <f>HLOOKUP($B$11,$AD$1:$BE$16,13,FALSE)</f>
        <v>42552</v>
      </c>
      <c r="C28" s="55"/>
      <c r="D28" s="55"/>
      <c r="E28" s="56"/>
      <c r="F28" s="55"/>
      <c r="G28" s="55"/>
      <c r="H28" s="56"/>
      <c r="I28" s="55"/>
      <c r="J28" s="55"/>
      <c r="K28" s="57">
        <f t="shared" si="3"/>
        <v>0</v>
      </c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8.95" customHeight="1" thickBot="1" x14ac:dyDescent="0.35">
      <c r="A29" s="60" t="s">
        <v>15</v>
      </c>
      <c r="B29" s="61"/>
      <c r="C29" s="62"/>
      <c r="D29" s="62"/>
      <c r="E29" s="62"/>
      <c r="F29" s="62"/>
      <c r="G29" s="62"/>
      <c r="H29" s="62"/>
      <c r="I29" s="62"/>
      <c r="J29" s="62"/>
      <c r="K29" s="57">
        <f>SUM(K23:K28)</f>
        <v>0</v>
      </c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5" customHeight="1" thickTop="1" x14ac:dyDescent="0.3">
      <c r="A30" s="19"/>
      <c r="B30" s="20"/>
      <c r="C30" s="20"/>
      <c r="D30" s="20"/>
      <c r="E30" s="20"/>
      <c r="F30" s="18"/>
      <c r="G30" s="45"/>
      <c r="H30" s="41"/>
      <c r="I30" s="41"/>
      <c r="J30" s="41"/>
      <c r="K30" s="64">
        <f>+K20+K29</f>
        <v>0</v>
      </c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9.5" customHeight="1" x14ac:dyDescent="0.3">
      <c r="A31" s="39"/>
      <c r="B31" s="92" t="s">
        <v>28</v>
      </c>
      <c r="C31" s="86"/>
      <c r="D31" s="33"/>
      <c r="E31" s="33"/>
      <c r="F31" s="33"/>
      <c r="G31" s="33"/>
      <c r="H31" s="22"/>
      <c r="I31" s="22"/>
      <c r="J31" s="41"/>
      <c r="K31" s="41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5" customHeight="1" x14ac:dyDescent="0.3">
      <c r="A32" s="40" t="s">
        <v>33</v>
      </c>
      <c r="B32" s="93"/>
      <c r="C32" s="94"/>
      <c r="D32" s="43"/>
      <c r="E32" s="95"/>
      <c r="F32" s="96"/>
      <c r="G32" s="96"/>
      <c r="H32" s="96"/>
      <c r="I32" s="96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11" ht="16.5" customHeight="1" x14ac:dyDescent="0.3">
      <c r="A33" s="39"/>
      <c r="B33" s="41"/>
      <c r="C33" s="41"/>
      <c r="D33" s="42"/>
      <c r="E33" s="33"/>
      <c r="F33" s="33"/>
      <c r="G33" s="33"/>
      <c r="H33" s="22"/>
      <c r="I33" s="22"/>
    </row>
    <row r="34" spans="1:11" ht="14.25" x14ac:dyDescent="0.3">
      <c r="A34" s="67" t="s">
        <v>29</v>
      </c>
      <c r="B34" s="68"/>
      <c r="C34" s="68"/>
      <c r="D34" s="68"/>
      <c r="E34" s="68"/>
      <c r="F34" s="68"/>
      <c r="G34" s="68"/>
      <c r="H34" s="68"/>
      <c r="I34" s="68"/>
      <c r="J34" s="69"/>
      <c r="K34" s="70"/>
    </row>
    <row r="35" spans="1:11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3"/>
      <c r="K35" s="74"/>
    </row>
    <row r="36" spans="1:1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7"/>
      <c r="K36" s="78"/>
    </row>
    <row r="37" spans="1:1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7"/>
      <c r="K37" s="78"/>
    </row>
    <row r="38" spans="1:1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7"/>
      <c r="K38" s="78"/>
    </row>
    <row r="39" spans="1:1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7"/>
      <c r="K39" s="78"/>
    </row>
    <row r="40" spans="1:11" x14ac:dyDescent="0.2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</row>
    <row r="41" spans="1:11" x14ac:dyDescent="0.2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</row>
    <row r="42" spans="1:11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</row>
    <row r="43" spans="1:11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7"/>
      <c r="K43" s="78"/>
    </row>
    <row r="44" spans="1:11" x14ac:dyDescent="0.2">
      <c r="A44" s="75"/>
      <c r="B44" s="76"/>
      <c r="C44" s="76"/>
      <c r="D44" s="76"/>
      <c r="E44" s="76"/>
      <c r="F44" s="76"/>
      <c r="G44" s="76"/>
      <c r="H44" s="76"/>
      <c r="I44" s="76"/>
      <c r="J44" s="77"/>
      <c r="K44" s="78"/>
    </row>
    <row r="45" spans="1:11" x14ac:dyDescent="0.2">
      <c r="A45" s="79"/>
      <c r="B45" s="80"/>
      <c r="C45" s="80"/>
      <c r="D45" s="80"/>
      <c r="E45" s="80"/>
      <c r="F45" s="80"/>
      <c r="G45" s="80"/>
      <c r="H45" s="80"/>
      <c r="I45" s="80"/>
      <c r="J45" s="81"/>
      <c r="K45" s="82"/>
    </row>
    <row r="46" spans="1:11" ht="14.25" customHeight="1" x14ac:dyDescent="0.3">
      <c r="A46" s="83" t="s">
        <v>30</v>
      </c>
      <c r="B46" s="84"/>
      <c r="C46" s="84"/>
      <c r="D46" s="84"/>
      <c r="E46" s="84"/>
      <c r="F46" s="84"/>
      <c r="G46" s="84"/>
      <c r="H46" s="84"/>
      <c r="I46" s="84"/>
      <c r="J46" s="69"/>
      <c r="K46" s="70"/>
    </row>
    <row r="47" spans="1:11" ht="16.5" x14ac:dyDescent="0.3">
      <c r="A47" s="34"/>
      <c r="B47" s="34"/>
      <c r="C47" s="34"/>
      <c r="D47" s="34"/>
      <c r="E47" s="34"/>
      <c r="F47" s="34"/>
      <c r="G47" s="34"/>
      <c r="H47" s="34"/>
      <c r="I47" s="34"/>
    </row>
    <row r="48" spans="1:11" ht="16.5" x14ac:dyDescent="0.3">
      <c r="A48" s="35"/>
      <c r="B48" s="35"/>
      <c r="C48" s="35"/>
      <c r="D48" s="35"/>
      <c r="E48" s="35"/>
      <c r="F48" s="35"/>
      <c r="G48" s="35"/>
      <c r="H48" s="35"/>
      <c r="I48" s="35"/>
    </row>
    <row r="49" spans="1:44" x14ac:dyDescent="0.2">
      <c r="A49" s="87" t="s">
        <v>31</v>
      </c>
      <c r="B49" s="87"/>
      <c r="C49" s="87"/>
      <c r="D49" s="87"/>
      <c r="E49" s="87"/>
      <c r="F49" s="87"/>
      <c r="G49" s="87"/>
      <c r="H49" s="87"/>
      <c r="I49" s="36" t="s">
        <v>8</v>
      </c>
    </row>
    <row r="50" spans="1:44" x14ac:dyDescent="0.2">
      <c r="A50" s="27"/>
      <c r="B50" s="27"/>
      <c r="C50" s="27"/>
      <c r="D50" s="27"/>
      <c r="E50" s="27"/>
      <c r="F50" s="27"/>
      <c r="G50" s="27"/>
      <c r="H50" s="27"/>
      <c r="I50" s="24"/>
      <c r="J50" s="26"/>
      <c r="K50" s="26"/>
      <c r="L50" s="26"/>
    </row>
    <row r="51" spans="1:44" x14ac:dyDescent="0.2">
      <c r="A51" s="37"/>
      <c r="B51" s="37"/>
      <c r="C51" s="37"/>
      <c r="D51" s="37"/>
      <c r="E51" s="37"/>
      <c r="F51" s="37"/>
      <c r="G51" s="37"/>
      <c r="H51" s="37"/>
      <c r="I51" s="38"/>
      <c r="J51" s="26"/>
      <c r="K51" s="26"/>
      <c r="L51" s="26"/>
    </row>
    <row r="52" spans="1:44" x14ac:dyDescent="0.2">
      <c r="A52" s="87" t="s">
        <v>16</v>
      </c>
      <c r="B52" s="87"/>
      <c r="C52" s="87"/>
      <c r="D52" s="87"/>
      <c r="E52" s="87"/>
      <c r="F52" s="87"/>
      <c r="G52" s="87"/>
      <c r="H52" s="87"/>
      <c r="I52" s="36" t="s">
        <v>8</v>
      </c>
      <c r="J52" s="26"/>
      <c r="K52" s="26"/>
      <c r="L52" s="26"/>
    </row>
    <row r="53" spans="1:44" x14ac:dyDescent="0.2">
      <c r="A53" s="13"/>
      <c r="B53" s="13"/>
      <c r="C53" s="13"/>
      <c r="D53" s="13"/>
      <c r="E53" s="13"/>
      <c r="F53" s="13"/>
      <c r="G53" s="13"/>
      <c r="H53" s="15"/>
      <c r="I53" s="15"/>
      <c r="J53" s="26"/>
      <c r="K53" s="26"/>
      <c r="L53" s="26"/>
    </row>
    <row r="54" spans="1:44" ht="13.5" x14ac:dyDescent="0.25">
      <c r="A54" s="65" t="s">
        <v>32</v>
      </c>
      <c r="B54" s="66"/>
      <c r="C54" s="66"/>
      <c r="D54" s="66"/>
      <c r="E54" s="66"/>
      <c r="F54" s="66"/>
      <c r="G54" s="66"/>
      <c r="H54" s="66"/>
      <c r="I54" s="66"/>
      <c r="J54" s="26"/>
      <c r="K54" s="26"/>
      <c r="L54" s="26"/>
    </row>
    <row r="55" spans="1:44" x14ac:dyDescent="0.2">
      <c r="C55"/>
      <c r="D55"/>
      <c r="E55"/>
      <c r="F55"/>
      <c r="G55"/>
      <c r="H55" s="4"/>
      <c r="I55" s="4"/>
    </row>
    <row r="59" spans="1:44" x14ac:dyDescent="0.2">
      <c r="P59" s="11"/>
      <c r="AQ59" s="3"/>
      <c r="AR59" s="3"/>
    </row>
  </sheetData>
  <sheetProtection algorithmName="SHA-512" hashValue="ii9EdVjwt7VH0IuBsRuwReJrZnNQ2/9nbn4Ts7KJDMnfuOlDEpS8fUq1fXJgE9UE9V4VqxXmnmS0ACIm9rDZHg==" saltValue="sbQV21xqpWwxQBcZzd6e1g==" spinCount="100000" sheet="1" objects="1" scenarios="1"/>
  <mergeCells count="19">
    <mergeCell ref="B8:K8"/>
    <mergeCell ref="B1:K1"/>
    <mergeCell ref="B3:K3"/>
    <mergeCell ref="B4:K4"/>
    <mergeCell ref="B5:K5"/>
    <mergeCell ref="B6:K6"/>
    <mergeCell ref="B2:K2"/>
    <mergeCell ref="A54:I54"/>
    <mergeCell ref="A34:K34"/>
    <mergeCell ref="A35:K45"/>
    <mergeCell ref="A46:K46"/>
    <mergeCell ref="B9:K9"/>
    <mergeCell ref="A49:H49"/>
    <mergeCell ref="A52:H52"/>
    <mergeCell ref="B11:F11"/>
    <mergeCell ref="B10:E10"/>
    <mergeCell ref="B31:C31"/>
    <mergeCell ref="B32:C32"/>
    <mergeCell ref="E32:I32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F23:G28 C23:D28 C14:J19 E24:E28 H24:H28 I23:J28">
      <formula1>0</formula1>
      <formula2>0.999988425925926</formula2>
    </dataValidation>
  </dataValidations>
  <printOptions horizontalCentered="1" verticalCentered="1"/>
  <pageMargins left="0.24" right="0.22" top="0.24" bottom="0.17" header="0.17" footer="0.5"/>
  <pageSetup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Supervisors Leave Report</vt:lpstr>
      <vt:lpstr>'Supervisors Leave Report'!Print_Area</vt:lpstr>
    </vt:vector>
  </TitlesOfParts>
  <Company>TMCC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Kerri Martell</cp:lastModifiedBy>
  <cp:lastPrinted>2016-06-29T16:01:35Z</cp:lastPrinted>
  <dcterms:created xsi:type="dcterms:W3CDTF">2002-04-12T19:39:45Z</dcterms:created>
  <dcterms:modified xsi:type="dcterms:W3CDTF">2016-06-30T19:26:17Z</dcterms:modified>
</cp:coreProperties>
</file>