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FORMS\"/>
    </mc:Choice>
  </mc:AlternateContent>
  <bookViews>
    <workbookView xWindow="600" yWindow="315" windowWidth="11100" windowHeight="5325" tabRatio="601"/>
  </bookViews>
  <sheets>
    <sheet name="Supervisors Leave Report" sheetId="23" r:id="rId1"/>
  </sheets>
  <externalReferences>
    <externalReference r:id="rId2"/>
  </externalReferences>
  <definedNames>
    <definedName name="data10">#REF!</definedName>
    <definedName name="data4">#REF!</definedName>
    <definedName name="data84">'[1]Purchase Order'!$E$40</definedName>
    <definedName name="dflt2">'[1]Customize Your Purchase Order'!$F$23</definedName>
    <definedName name="dflt3">'[1]Customize Your Purchase Order'!$F$24</definedName>
    <definedName name="dflt4">'[1]Customize Your Purchase Order'!$E$25</definedName>
    <definedName name="dflt5">'[1]Customize Your Purchase Order'!$F$27</definedName>
    <definedName name="dflt6">'[1]Customize Your Purchase Order'!$F$28</definedName>
    <definedName name="dflt7">'[1]Customize Your Purchase Order'!$E$29</definedName>
    <definedName name="_xlnm.Print_Area" localSheetId="0">'Supervisors Leave Report'!$A$1:$O$45</definedName>
  </definedNames>
  <calcPr calcId="152511"/>
</workbook>
</file>

<file path=xl/calcChain.xml><?xml version="1.0" encoding="utf-8"?>
<calcChain xmlns="http://schemas.openxmlformats.org/spreadsheetml/2006/main">
  <c r="BB16" i="23" l="1"/>
  <c r="BA16" i="23"/>
  <c r="AZ16" i="23"/>
  <c r="BA2" i="23" s="1"/>
  <c r="AY16" i="23"/>
  <c r="AX16" i="23"/>
  <c r="AW16" i="23"/>
  <c r="AX2" i="23" s="1"/>
  <c r="AV16" i="23"/>
  <c r="AW2" i="23" s="1"/>
  <c r="AU16" i="23"/>
  <c r="AV2" i="23" s="1"/>
  <c r="AT16" i="23"/>
  <c r="AU2" i="23" s="1"/>
  <c r="AS16" i="23"/>
  <c r="AT2" i="23" s="1"/>
  <c r="AR16" i="23"/>
  <c r="AS2" i="23" s="1"/>
  <c r="AQ16" i="23"/>
  <c r="AR2" i="23" s="1"/>
  <c r="AP16" i="23"/>
  <c r="AO16" i="23"/>
  <c r="AP2" i="23" s="1"/>
  <c r="AN16" i="23"/>
  <c r="AO2" i="23" s="1"/>
  <c r="AM16" i="23"/>
  <c r="AL16" i="23"/>
  <c r="AK16" i="23"/>
  <c r="AL2" i="23" s="1"/>
  <c r="AJ16" i="23"/>
  <c r="AK2" i="23" s="1"/>
  <c r="AI16" i="23"/>
  <c r="AH16" i="23"/>
  <c r="AG16" i="23"/>
  <c r="AF16" i="23"/>
  <c r="AG2" i="23" s="1"/>
  <c r="AE16" i="23"/>
  <c r="AF2" i="23" s="1"/>
  <c r="AD16" i="23"/>
  <c r="AE2" i="23" s="1"/>
  <c r="AC16" i="23"/>
  <c r="AD2" i="23" s="1"/>
  <c r="BB2" i="23"/>
  <c r="AZ2" i="23"/>
  <c r="AY2" i="23"/>
  <c r="AQ2" i="23"/>
  <c r="AN2" i="23"/>
  <c r="AM2" i="23"/>
  <c r="AJ2" i="23"/>
  <c r="AI2" i="23"/>
  <c r="AH2" i="23"/>
  <c r="C30" i="23" l="1"/>
  <c r="D30" i="23"/>
  <c r="E30" i="23"/>
  <c r="D22" i="23"/>
  <c r="E22" i="23"/>
  <c r="C22" i="23"/>
  <c r="F29" i="23"/>
  <c r="L29" i="23" s="1"/>
  <c r="F28" i="23"/>
  <c r="L28" i="23" s="1"/>
  <c r="F27" i="23"/>
  <c r="L27" i="23" s="1"/>
  <c r="F26" i="23"/>
  <c r="L26" i="23" s="1"/>
  <c r="F25" i="23"/>
  <c r="L25" i="23" s="1"/>
  <c r="F18" i="23"/>
  <c r="L18" i="23" s="1"/>
  <c r="F19" i="23"/>
  <c r="L19" i="23" s="1"/>
  <c r="F20" i="23"/>
  <c r="L20" i="23" s="1"/>
  <c r="F21" i="23"/>
  <c r="L21" i="23" s="1"/>
  <c r="F17" i="23"/>
  <c r="L17" i="23" s="1"/>
  <c r="N4" i="23"/>
  <c r="B29" i="23"/>
  <c r="B28" i="23"/>
  <c r="B27" i="23"/>
  <c r="B26" i="23"/>
  <c r="B25" i="23"/>
  <c r="B21" i="23"/>
  <c r="B20" i="23"/>
  <c r="B19" i="23"/>
  <c r="B18" i="23"/>
  <c r="N2" i="23"/>
  <c r="F30" i="23" l="1"/>
  <c r="F22" i="23"/>
  <c r="J30" i="23"/>
  <c r="I30" i="23"/>
  <c r="H30" i="23"/>
  <c r="J22" i="23"/>
  <c r="I22" i="23"/>
  <c r="H22" i="23"/>
  <c r="N21" i="23"/>
  <c r="N20" i="23"/>
  <c r="M18" i="23"/>
  <c r="D35" i="23" l="1"/>
  <c r="D34" i="23"/>
  <c r="D33" i="23"/>
  <c r="L22" i="23"/>
  <c r="N6" i="23"/>
  <c r="N7" i="23"/>
  <c r="L30" i="23"/>
  <c r="M29" i="23"/>
  <c r="N29" i="23"/>
  <c r="N28" i="23"/>
  <c r="M28" i="23"/>
  <c r="N27" i="23"/>
  <c r="M27" i="23"/>
  <c r="N17" i="23"/>
  <c r="M17" i="23"/>
  <c r="M19" i="23"/>
  <c r="N19" i="23"/>
  <c r="M20" i="23"/>
  <c r="M21" i="23"/>
  <c r="N18" i="23"/>
  <c r="D36" i="23" l="1"/>
  <c r="N25" i="23"/>
  <c r="M25" i="23"/>
  <c r="M26" i="23"/>
  <c r="N26" i="23"/>
  <c r="N12" i="23"/>
  <c r="N3" i="23" l="1"/>
  <c r="B17" i="23"/>
  <c r="N11" i="23" s="1"/>
</calcChain>
</file>

<file path=xl/comments1.xml><?xml version="1.0" encoding="utf-8"?>
<comments xmlns="http://schemas.openxmlformats.org/spreadsheetml/2006/main">
  <authors>
    <author xml:space="preserve"> </author>
    <author>Sandy</author>
  </authors>
  <commentList>
    <comment ref="L1" authorId="0" shapeId="0">
      <text>
        <r>
          <rPr>
            <sz val="8"/>
            <color indexed="81"/>
            <rFont val="Tahoma"/>
            <family val="2"/>
          </rPr>
          <t>Do not type in this area.  This will automatically update when you type in the PP# below left.</t>
        </r>
      </text>
    </comment>
    <comment ref="D9" authorId="0" shapeId="0">
      <text>
        <r>
          <rPr>
            <b/>
            <sz val="8"/>
            <color indexed="81"/>
            <rFont val="Tahoma"/>
            <family val="2"/>
          </rPr>
          <t xml:space="preserve"> Insert Payroll ID #</t>
        </r>
      </text>
    </comment>
    <comment ref="B12" authorId="1" shapeId="0">
      <text>
        <r>
          <rPr>
            <b/>
            <sz val="8"/>
            <color indexed="81"/>
            <rFont val="Tahoma"/>
            <family val="2"/>
          </rPr>
          <t>Insert Pay Period # ONLY  - the dates will automatically update</t>
        </r>
      </text>
    </comment>
    <comment ref="K16" authorId="1" shapeId="0">
      <text>
        <r>
          <rPr>
            <b/>
            <sz val="8"/>
            <color indexed="81"/>
            <rFont val="Tahoma"/>
            <family val="2"/>
          </rPr>
          <t>Insert Other Leave Code for the type of leave used</t>
        </r>
      </text>
    </comment>
    <comment ref="K24" authorId="1" shapeId="0">
      <text>
        <r>
          <rPr>
            <b/>
            <sz val="8"/>
            <color indexed="81"/>
            <rFont val="Tahoma"/>
            <family val="2"/>
          </rPr>
          <t>Insert Other Leave Code for the type of leave used</t>
        </r>
      </text>
    </comment>
  </commentList>
</comments>
</file>

<file path=xl/sharedStrings.xml><?xml version="1.0" encoding="utf-8"?>
<sst xmlns="http://schemas.openxmlformats.org/spreadsheetml/2006/main" count="121" uniqueCount="80">
  <si>
    <t>m</t>
  </si>
  <si>
    <t>t</t>
  </si>
  <si>
    <t>w</t>
  </si>
  <si>
    <t>r</t>
  </si>
  <si>
    <t>f</t>
  </si>
  <si>
    <t>NAME:</t>
  </si>
  <si>
    <t>s</t>
  </si>
  <si>
    <t>DEPARTMENT</t>
  </si>
  <si>
    <t>BEGINNING DATE:</t>
  </si>
  <si>
    <t>PAY PERIOD:</t>
  </si>
  <si>
    <t>ENDING DATE:</t>
  </si>
  <si>
    <t>Day</t>
  </si>
  <si>
    <t>Date</t>
  </si>
  <si>
    <t xml:space="preserve"> </t>
  </si>
  <si>
    <t>MONDAY</t>
  </si>
  <si>
    <t>TUESDAY</t>
  </si>
  <si>
    <t>WEDNESDAY</t>
  </si>
  <si>
    <t>THURSDAY</t>
  </si>
  <si>
    <t>H  =</t>
  </si>
  <si>
    <t>HOLIDAY</t>
  </si>
  <si>
    <t>FRIDAY</t>
  </si>
  <si>
    <t>BL =</t>
  </si>
  <si>
    <t>BEREAVEMENT LEAVE</t>
  </si>
  <si>
    <t>TOTAL HOURS</t>
  </si>
  <si>
    <t>FL =</t>
  </si>
  <si>
    <t>MATERNITY LEAVE</t>
  </si>
  <si>
    <t>JD =</t>
  </si>
  <si>
    <t>JURY DUTY</t>
  </si>
  <si>
    <t>MILITARY LEAVE</t>
  </si>
  <si>
    <t>LWOP =</t>
  </si>
  <si>
    <t>LEAVE WITHOUT PAY</t>
  </si>
  <si>
    <t>CS =</t>
  </si>
  <si>
    <t>COMMUNITY SERVICE</t>
  </si>
  <si>
    <t>Signature of Employee</t>
  </si>
  <si>
    <t>Supervisor Signature</t>
  </si>
  <si>
    <t>PAYROLL ID#</t>
  </si>
  <si>
    <t>Pay Period:</t>
  </si>
  <si>
    <t>Dates:</t>
  </si>
  <si>
    <t>Leave Used</t>
  </si>
  <si>
    <t>Annual:</t>
  </si>
  <si>
    <t>Sick:</t>
  </si>
  <si>
    <t>FOR OFFICE USE ONLY - DO NOT TYPE IN THIS AREA</t>
  </si>
  <si>
    <t>Annual Leave</t>
  </si>
  <si>
    <t>Sick Leave</t>
  </si>
  <si>
    <t>T  =</t>
  </si>
  <si>
    <t>Telephone: (701)477-7862</t>
  </si>
  <si>
    <t>Turtle Mountain Community College</t>
  </si>
  <si>
    <t xml:space="preserve">                          </t>
  </si>
  <si>
    <t xml:space="preserve">           </t>
  </si>
  <si>
    <t>Belcourt, North Dakota 58316</t>
  </si>
  <si>
    <t>TRAVEL FOR THE COLLEGE</t>
  </si>
  <si>
    <t>OTHER TYPE OF ABSENCE CODES</t>
  </si>
  <si>
    <t>Other Type of Absence</t>
  </si>
  <si>
    <t>Other Absence</t>
  </si>
  <si>
    <t>MIL =</t>
  </si>
  <si>
    <t>MAT =</t>
  </si>
  <si>
    <t>Funding Source 1 Hours Worked</t>
  </si>
  <si>
    <t>Funding Source 2 Hours Worked</t>
  </si>
  <si>
    <t>Funding Source 3 Hours Worked</t>
  </si>
  <si>
    <t>Funding Source 2 Hours Worked           If Applicable</t>
  </si>
  <si>
    <t>Funding Source 1</t>
  </si>
  <si>
    <t>Funding Source 2</t>
  </si>
  <si>
    <t>Funding Source 3</t>
  </si>
  <si>
    <t>Percent of Time</t>
  </si>
  <si>
    <t>GRANT NAME</t>
  </si>
  <si>
    <t>Funding Source 3 Hours Worked              If Applicable</t>
  </si>
  <si>
    <t>Total</t>
  </si>
  <si>
    <t>Sub-Total</t>
  </si>
  <si>
    <t>I hereby certify that the hours worked on each funding source is true and accurate.  The number and hours of LEAVE listed by type above are the hours and type of leave for which the named employee is to be charged.  They are true and accurate to the best of my knowledge.</t>
  </si>
  <si>
    <t>SUPERVISOR APPROVED TIME/EFFORT &amp; ATTENDANCE REPORT</t>
  </si>
  <si>
    <t>Time and Effort Description-Please provide a brief description of the duties performed</t>
  </si>
  <si>
    <t>SD=</t>
  </si>
  <si>
    <t>STORM DAY</t>
  </si>
  <si>
    <t>TURTLE MOUNTAIN COMMUNITY COLLEGE IS AN EQUAL OPPORTUNITY PROVIDER AND EMPLOYER</t>
  </si>
  <si>
    <t>Revised 7/1/16</t>
  </si>
  <si>
    <t>Fax:  (701)477-7990</t>
  </si>
  <si>
    <t>ED</t>
  </si>
  <si>
    <t>EDUCATIONAL LEAVE</t>
  </si>
  <si>
    <t>P.O. Box 340</t>
  </si>
  <si>
    <t>10145 BIA ROAD 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</si>
</sst>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dd/yy"/>
    <numFmt numFmtId="165" formatCode="mmmm\ d\,\ yyyy"/>
    <numFmt numFmtId="166" formatCode="0.0_);[Red]\(0.0\)"/>
    <numFmt numFmtId="167" formatCode="[$-409]h:mm\ AM/PM;@"/>
  </numFmts>
  <fonts count="37" x14ac:knownFonts="1">
    <font>
      <sz val="10"/>
      <name val="Arial"/>
    </font>
    <font>
      <sz val="11"/>
      <color theme="1"/>
      <name val="Calibri"/>
      <family val="2"/>
      <scheme val="minor"/>
    </font>
    <font>
      <sz val="11"/>
      <color theme="1"/>
      <name val="Calibri"/>
      <family val="2"/>
      <scheme val="minor"/>
    </font>
    <font>
      <i/>
      <sz val="9"/>
      <name val="Arial"/>
      <family val="2"/>
    </font>
    <font>
      <i/>
      <sz val="11"/>
      <name val="Arial"/>
      <family val="2"/>
    </font>
    <font>
      <b/>
      <i/>
      <sz val="11"/>
      <name val="Arial"/>
      <family val="2"/>
    </font>
    <font>
      <sz val="14"/>
      <name val="Cooper Black"/>
      <family val="1"/>
    </font>
    <font>
      <i/>
      <sz val="10"/>
      <name val="Arial"/>
      <family val="2"/>
    </font>
    <font>
      <b/>
      <sz val="12"/>
      <name val="Arial"/>
      <family val="2"/>
    </font>
    <font>
      <sz val="7.5"/>
      <name val="Cooper Black"/>
      <family val="1"/>
    </font>
    <font>
      <b/>
      <sz val="7.5"/>
      <name val="Cooper Black"/>
      <family val="1"/>
    </font>
    <font>
      <sz val="9.5"/>
      <name val="Times New Roman"/>
      <family val="1"/>
    </font>
    <font>
      <b/>
      <sz val="8"/>
      <name val="Book Antiqua"/>
      <family val="1"/>
    </font>
    <font>
      <sz val="9"/>
      <name val="Arial"/>
      <family val="2"/>
    </font>
    <font>
      <b/>
      <sz val="9.5"/>
      <name val="Times New Roman"/>
      <family val="1"/>
    </font>
    <font>
      <sz val="7"/>
      <name val="Times New Roman"/>
      <family val="1"/>
    </font>
    <font>
      <sz val="11"/>
      <name val="Book Antiqua"/>
      <family val="1"/>
    </font>
    <font>
      <b/>
      <sz val="8"/>
      <color indexed="81"/>
      <name val="Tahoma"/>
      <family val="2"/>
    </font>
    <font>
      <b/>
      <sz val="11"/>
      <name val="Book Antiqua"/>
      <family val="1"/>
    </font>
    <font>
      <b/>
      <sz val="10"/>
      <color indexed="8"/>
      <name val="Arial"/>
      <family val="2"/>
    </font>
    <font>
      <b/>
      <sz val="10"/>
      <name val="Arial"/>
      <family val="2"/>
    </font>
    <font>
      <b/>
      <i/>
      <sz val="10"/>
      <name val="Arial"/>
      <family val="2"/>
    </font>
    <font>
      <b/>
      <sz val="11"/>
      <name val="Arial"/>
      <family val="2"/>
    </font>
    <font>
      <sz val="11"/>
      <name val="Arial"/>
      <family val="2"/>
    </font>
    <font>
      <sz val="10"/>
      <name val="Arial"/>
      <family val="2"/>
    </font>
    <font>
      <sz val="12"/>
      <name val="Arial"/>
      <family val="2"/>
    </font>
    <font>
      <b/>
      <i/>
      <sz val="10"/>
      <name val="Times New Roman"/>
      <family val="1"/>
    </font>
    <font>
      <sz val="8"/>
      <name val="Cooper Black"/>
      <family val="1"/>
    </font>
    <font>
      <sz val="10"/>
      <color theme="1"/>
      <name val="Arial"/>
      <family val="2"/>
    </font>
    <font>
      <i/>
      <sz val="10"/>
      <name val="Arial"/>
      <family val="2"/>
    </font>
    <font>
      <sz val="12"/>
      <name val="Arial"/>
      <family val="2"/>
    </font>
    <font>
      <sz val="8"/>
      <color indexed="81"/>
      <name val="Tahoma"/>
      <family val="2"/>
    </font>
    <font>
      <b/>
      <i/>
      <sz val="11"/>
      <name val="Copperplate Gothic Light"/>
      <family val="2"/>
    </font>
    <font>
      <sz val="9"/>
      <name val="Copperplate Gothic Light"/>
      <family val="2"/>
    </font>
    <font>
      <sz val="11"/>
      <name val="Copperplate Gothic Light"/>
      <family val="2"/>
    </font>
    <font>
      <b/>
      <sz val="11"/>
      <name val="Copperplate Gothic Light"/>
      <family val="2"/>
    </font>
    <font>
      <b/>
      <sz val="9"/>
      <name val="Copperplate Gothic Light"/>
      <family val="2"/>
    </font>
  </fonts>
  <fills count="3">
    <fill>
      <patternFill patternType="none"/>
    </fill>
    <fill>
      <patternFill patternType="gray125"/>
    </fill>
    <fill>
      <patternFill patternType="solid">
        <fgColor theme="4" tint="0.59999389629810485"/>
        <bgColor indexed="65"/>
      </patternFill>
    </fill>
  </fills>
  <borders count="38">
    <border>
      <left/>
      <right/>
      <top/>
      <bottom/>
      <diagonal/>
    </border>
    <border>
      <left/>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right/>
      <top style="thick">
        <color indexed="18"/>
      </top>
      <bottom/>
      <diagonal/>
    </border>
    <border>
      <left/>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ck">
        <color indexed="18"/>
      </bottom>
      <diagonal/>
    </border>
    <border>
      <left/>
      <right/>
      <top style="medium">
        <color indexed="64"/>
      </top>
      <bottom style="thick">
        <color indexed="18"/>
      </bottom>
      <diagonal/>
    </border>
    <border>
      <left/>
      <right style="medium">
        <color indexed="64"/>
      </right>
      <top style="medium">
        <color indexed="64"/>
      </top>
      <bottom style="thick">
        <color indexed="18"/>
      </bottom>
      <diagonal/>
    </border>
    <border>
      <left style="medium">
        <color indexed="64"/>
      </left>
      <right/>
      <top style="thick">
        <color indexed="18"/>
      </top>
      <bottom/>
      <diagonal/>
    </border>
    <border>
      <left/>
      <right style="medium">
        <color indexed="64"/>
      </right>
      <top style="thick">
        <color indexed="18"/>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2" fillId="2" borderId="0" applyNumberFormat="0" applyBorder="0" applyAlignment="0" applyProtection="0"/>
    <xf numFmtId="0" fontId="24" fillId="0" borderId="0"/>
    <xf numFmtId="0" fontId="1" fillId="2" borderId="0" applyNumberFormat="0" applyBorder="0" applyAlignment="0" applyProtection="0"/>
  </cellStyleXfs>
  <cellXfs count="181">
    <xf numFmtId="0" fontId="0" fillId="0" borderId="0" xfId="0"/>
    <xf numFmtId="0" fontId="3" fillId="0" borderId="0" xfId="0" applyFont="1" applyAlignment="1">
      <alignment horizontal="left" wrapText="1"/>
    </xf>
    <xf numFmtId="0" fontId="0" fillId="0" borderId="0" xfId="0" applyAlignment="1">
      <alignment horizontal="right"/>
    </xf>
    <xf numFmtId="164" fontId="0" fillId="0" borderId="0" xfId="0" applyNumberFormat="1"/>
    <xf numFmtId="0" fontId="7" fillId="0" borderId="0" xfId="0" applyFont="1"/>
    <xf numFmtId="0" fontId="7" fillId="0" borderId="0" xfId="0" applyFont="1" applyFill="1"/>
    <xf numFmtId="0" fontId="0" fillId="0" borderId="0" xfId="0" applyNumberFormat="1"/>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xf>
    <xf numFmtId="0" fontId="9" fillId="0" borderId="0" xfId="0" applyFont="1" applyAlignment="1">
      <alignment horizontal="right"/>
    </xf>
    <xf numFmtId="164" fontId="0" fillId="0" borderId="0" xfId="0" applyNumberFormat="1" applyAlignment="1">
      <alignment horizontal="right"/>
    </xf>
    <xf numFmtId="0" fontId="15" fillId="0" borderId="0" xfId="0" applyFont="1" applyAlignment="1">
      <alignment horizontal="center"/>
    </xf>
    <xf numFmtId="0" fontId="12" fillId="0" borderId="0" xfId="0" applyNumberFormat="1" applyFont="1" applyFill="1" applyBorder="1" applyAlignment="1" applyProtection="1">
      <alignment horizontal="center"/>
    </xf>
    <xf numFmtId="164" fontId="12" fillId="0" borderId="0" xfId="0" applyNumberFormat="1" applyFont="1" applyFill="1" applyBorder="1" applyAlignment="1" applyProtection="1">
      <alignment horizontal="left"/>
    </xf>
    <xf numFmtId="164" fontId="12" fillId="0" borderId="0" xfId="0" applyNumberFormat="1" applyFont="1" applyFill="1" applyBorder="1" applyAlignment="1" applyProtection="1">
      <alignment horizontal="center"/>
    </xf>
    <xf numFmtId="164" fontId="16" fillId="0" borderId="0" xfId="0" applyNumberFormat="1" applyFont="1" applyFill="1" applyBorder="1" applyAlignment="1" applyProtection="1">
      <alignment horizontal="left" wrapText="1"/>
    </xf>
    <xf numFmtId="0" fontId="0" fillId="0" borderId="0" xfId="0" applyProtection="1"/>
    <xf numFmtId="0" fontId="6" fillId="0" borderId="0" xfId="0" applyFont="1" applyAlignment="1" applyProtection="1">
      <alignment horizontal="center"/>
    </xf>
    <xf numFmtId="0" fontId="7" fillId="0" borderId="0" xfId="0" applyFont="1" applyFill="1" applyProtection="1"/>
    <xf numFmtId="0" fontId="0" fillId="0" borderId="0" xfId="0" applyNumberFormat="1" applyProtection="1"/>
    <xf numFmtId="0" fontId="8" fillId="0" borderId="0" xfId="0" applyFont="1" applyFill="1" applyAlignment="1" applyProtection="1">
      <alignment horizontal="left"/>
    </xf>
    <xf numFmtId="0" fontId="8" fillId="0" borderId="0" xfId="0" applyFont="1" applyFill="1" applyAlignment="1" applyProtection="1">
      <alignment horizontal="center"/>
    </xf>
    <xf numFmtId="0" fontId="0" fillId="0" borderId="0" xfId="0" applyFill="1" applyProtection="1"/>
    <xf numFmtId="0" fontId="7" fillId="0" borderId="0" xfId="0" applyFont="1" applyProtection="1"/>
    <xf numFmtId="0" fontId="0" fillId="0" borderId="0" xfId="0" applyAlignment="1" applyProtection="1">
      <alignment horizontal="right"/>
    </xf>
    <xf numFmtId="14" fontId="0" fillId="0" borderId="0" xfId="0" applyNumberFormat="1" applyProtection="1"/>
    <xf numFmtId="0" fontId="7" fillId="0" borderId="0" xfId="0" applyFont="1" applyAlignment="1" applyProtection="1">
      <alignment horizontal="center"/>
    </xf>
    <xf numFmtId="0" fontId="7" fillId="0" borderId="0" xfId="0" applyFont="1" applyFill="1" applyAlignment="1" applyProtection="1">
      <alignment horizontal="center"/>
    </xf>
    <xf numFmtId="0" fontId="9" fillId="0" borderId="0" xfId="0" applyFont="1" applyAlignment="1" applyProtection="1">
      <alignment horizontal="center"/>
    </xf>
    <xf numFmtId="0" fontId="20" fillId="0" borderId="0" xfId="0" applyNumberFormat="1" applyFont="1" applyProtection="1"/>
    <xf numFmtId="0" fontId="13" fillId="0" borderId="0" xfId="0" applyFont="1" applyBorder="1" applyAlignment="1" applyProtection="1">
      <alignment horizontal="center"/>
    </xf>
    <xf numFmtId="0" fontId="0" fillId="0" borderId="0" xfId="0" applyNumberFormat="1" applyFill="1" applyBorder="1" applyAlignment="1" applyProtection="1">
      <alignment horizontal="right"/>
    </xf>
    <xf numFmtId="166" fontId="14" fillId="0" borderId="0" xfId="0" applyNumberFormat="1" applyFont="1" applyBorder="1" applyAlignment="1" applyProtection="1">
      <alignment horizontal="center"/>
    </xf>
    <xf numFmtId="0" fontId="11" fillId="0" borderId="0" xfId="0" applyFont="1" applyAlignment="1" applyProtection="1">
      <alignment horizontal="left"/>
    </xf>
    <xf numFmtId="1" fontId="12" fillId="0" borderId="0" xfId="0" applyNumberFormat="1" applyFont="1" applyFill="1" applyBorder="1" applyAlignment="1" applyProtection="1">
      <alignment horizontal="center"/>
    </xf>
    <xf numFmtId="0" fontId="0" fillId="0" borderId="0" xfId="0" applyNumberFormat="1" applyAlignment="1" applyProtection="1">
      <alignment horizontal="left"/>
    </xf>
    <xf numFmtId="0" fontId="0" fillId="0" borderId="0" xfId="0" applyBorder="1" applyAlignment="1" applyProtection="1">
      <alignment horizontal="left"/>
    </xf>
    <xf numFmtId="0" fontId="0" fillId="0" borderId="0" xfId="0" applyFill="1" applyBorder="1" applyAlignment="1" applyProtection="1">
      <alignment horizontal="left"/>
    </xf>
    <xf numFmtId="0" fontId="25" fillId="0" borderId="0" xfId="0" applyFont="1" applyAlignment="1" applyProtection="1">
      <alignment horizontal="center"/>
    </xf>
    <xf numFmtId="0" fontId="23" fillId="0" borderId="0" xfId="0" applyFont="1" applyAlignment="1">
      <alignment horizontal="center"/>
    </xf>
    <xf numFmtId="0" fontId="0" fillId="0" borderId="0" xfId="0" applyAlignment="1" applyProtection="1"/>
    <xf numFmtId="0" fontId="4" fillId="0" borderId="0" xfId="0" applyFont="1" applyAlignment="1" applyProtection="1">
      <alignment horizontal="left"/>
    </xf>
    <xf numFmtId="164" fontId="16" fillId="0" borderId="0" xfId="0" applyNumberFormat="1" applyFont="1" applyFill="1" applyBorder="1" applyAlignment="1" applyProtection="1">
      <alignment horizontal="left" wrapText="1"/>
    </xf>
    <xf numFmtId="0" fontId="0" fillId="0" borderId="0" xfId="0" applyAlignment="1">
      <alignment horizontal="center"/>
    </xf>
    <xf numFmtId="0" fontId="24" fillId="0" borderId="0" xfId="0" applyFont="1" applyAlignment="1">
      <alignment horizontal="center"/>
    </xf>
    <xf numFmtId="0" fontId="8" fillId="0" borderId="0" xfId="0" applyFont="1" applyFill="1" applyAlignment="1" applyProtection="1">
      <alignment horizontal="right"/>
    </xf>
    <xf numFmtId="0" fontId="0" fillId="0" borderId="0" xfId="0" applyFill="1" applyAlignment="1" applyProtection="1">
      <alignment horizontal="left"/>
    </xf>
    <xf numFmtId="0" fontId="0" fillId="0" borderId="15" xfId="0" applyBorder="1"/>
    <xf numFmtId="0" fontId="0" fillId="0" borderId="21" xfId="0" applyBorder="1"/>
    <xf numFmtId="0" fontId="11" fillId="0" borderId="0" xfId="0" applyFont="1" applyBorder="1" applyAlignment="1" applyProtection="1">
      <alignment horizontal="left"/>
    </xf>
    <xf numFmtId="0" fontId="0" fillId="0" borderId="0" xfId="0" applyBorder="1" applyProtection="1"/>
    <xf numFmtId="0" fontId="0" fillId="0" borderId="0" xfId="0" applyNumberFormat="1" applyBorder="1"/>
    <xf numFmtId="0" fontId="0" fillId="0" borderId="0" xfId="0" applyBorder="1" applyAlignment="1" applyProtection="1">
      <alignment horizontal="center"/>
    </xf>
    <xf numFmtId="0" fontId="29" fillId="0" borderId="15" xfId="0" applyFont="1" applyBorder="1"/>
    <xf numFmtId="0" fontId="30" fillId="0" borderId="0" xfId="0" applyFont="1" applyAlignment="1" applyProtection="1">
      <alignment horizontal="center"/>
    </xf>
    <xf numFmtId="165" fontId="8" fillId="0" borderId="0" xfId="0" applyNumberFormat="1" applyFont="1" applyFill="1" applyAlignment="1" applyProtection="1">
      <alignment horizontal="center"/>
    </xf>
    <xf numFmtId="0" fontId="29" fillId="0" borderId="19" xfId="0" applyFont="1" applyBorder="1"/>
    <xf numFmtId="0" fontId="29" fillId="0" borderId="22" xfId="0" applyFont="1" applyBorder="1"/>
    <xf numFmtId="0" fontId="0" fillId="0" borderId="0" xfId="0" applyAlignment="1">
      <alignment horizontal="center"/>
    </xf>
    <xf numFmtId="164" fontId="16" fillId="0" borderId="0" xfId="0" applyNumberFormat="1" applyFont="1" applyFill="1" applyBorder="1" applyAlignment="1" applyProtection="1">
      <alignment horizontal="center" wrapText="1"/>
    </xf>
    <xf numFmtId="0" fontId="0" fillId="0" borderId="0" xfId="0" applyAlignment="1" applyProtection="1">
      <alignment horizontal="center"/>
    </xf>
    <xf numFmtId="0" fontId="0" fillId="0" borderId="0" xfId="0" applyAlignment="1" applyProtection="1">
      <alignment horizontal="center"/>
    </xf>
    <xf numFmtId="164" fontId="16" fillId="0" borderId="0" xfId="0" applyNumberFormat="1" applyFont="1" applyFill="1" applyBorder="1" applyAlignment="1" applyProtection="1">
      <alignment horizontal="left" wrapText="1"/>
    </xf>
    <xf numFmtId="0" fontId="8" fillId="0" borderId="0" xfId="0" applyFont="1" applyFill="1" applyBorder="1" applyAlignment="1" applyProtection="1">
      <alignment horizontal="left"/>
    </xf>
    <xf numFmtId="0" fontId="0" fillId="0" borderId="0" xfId="0" applyAlignment="1" applyProtection="1"/>
    <xf numFmtId="1" fontId="8" fillId="0" borderId="0" xfId="0" applyNumberFormat="1" applyFont="1" applyFill="1" applyBorder="1" applyAlignment="1" applyProtection="1">
      <alignment horizontal="center"/>
    </xf>
    <xf numFmtId="2" fontId="12" fillId="0" borderId="0" xfId="0" applyNumberFormat="1" applyFont="1" applyFill="1" applyBorder="1" applyAlignment="1" applyProtection="1">
      <alignment horizontal="center"/>
    </xf>
    <xf numFmtId="0" fontId="0" fillId="0" borderId="15" xfId="0" applyBorder="1" applyAlignment="1">
      <alignment horizontal="left"/>
    </xf>
    <xf numFmtId="0" fontId="24" fillId="0" borderId="20" xfId="0" applyNumberFormat="1" applyFont="1" applyFill="1" applyBorder="1" applyAlignment="1" applyProtection="1"/>
    <xf numFmtId="164" fontId="16" fillId="0" borderId="0" xfId="0" applyNumberFormat="1" applyFont="1" applyFill="1" applyBorder="1" applyAlignment="1" applyProtection="1">
      <alignment horizontal="center" wrapText="1"/>
    </xf>
    <xf numFmtId="164" fontId="16" fillId="0" borderId="1" xfId="0" applyNumberFormat="1" applyFont="1" applyFill="1" applyBorder="1" applyAlignment="1" applyProtection="1">
      <alignment horizontal="center" wrapText="1"/>
    </xf>
    <xf numFmtId="164" fontId="0" fillId="0" borderId="0" xfId="0" applyNumberFormat="1"/>
    <xf numFmtId="164" fontId="24" fillId="0" borderId="0" xfId="0" applyNumberFormat="1" applyFont="1"/>
    <xf numFmtId="164" fontId="0" fillId="0" borderId="1" xfId="0" applyNumberFormat="1" applyBorder="1" applyAlignment="1">
      <alignment horizontal="right"/>
    </xf>
    <xf numFmtId="164" fontId="24" fillId="0" borderId="1" xfId="0" applyNumberFormat="1" applyFont="1" applyBorder="1"/>
    <xf numFmtId="164" fontId="0" fillId="0" borderId="1" xfId="0" applyNumberFormat="1" applyBorder="1"/>
    <xf numFmtId="0" fontId="6" fillId="0" borderId="0" xfId="0" applyFont="1" applyFill="1" applyAlignment="1" applyProtection="1">
      <alignment horizontal="center"/>
    </xf>
    <xf numFmtId="0" fontId="0" fillId="0" borderId="21" xfId="0" applyFill="1" applyBorder="1"/>
    <xf numFmtId="0" fontId="11" fillId="0" borderId="0" xfId="0" applyFont="1" applyFill="1" applyBorder="1" applyAlignment="1" applyProtection="1">
      <alignment horizontal="left"/>
    </xf>
    <xf numFmtId="0" fontId="0" fillId="0" borderId="0" xfId="0" applyFill="1" applyBorder="1" applyProtection="1"/>
    <xf numFmtId="0" fontId="29" fillId="0" borderId="22" xfId="0" applyFont="1" applyFill="1" applyBorder="1"/>
    <xf numFmtId="0" fontId="6" fillId="0" borderId="35" xfId="0" applyFont="1" applyFill="1" applyBorder="1" applyAlignment="1" applyProtection="1">
      <alignment horizontal="center"/>
    </xf>
    <xf numFmtId="0" fontId="0" fillId="0" borderId="36" xfId="0" applyFill="1" applyBorder="1" applyAlignment="1" applyProtection="1">
      <alignment horizontal="right"/>
    </xf>
    <xf numFmtId="0" fontId="6" fillId="0" borderId="37" xfId="0" applyFont="1" applyFill="1" applyBorder="1" applyAlignment="1" applyProtection="1">
      <alignment horizontal="center"/>
    </xf>
    <xf numFmtId="0" fontId="8" fillId="0" borderId="9" xfId="0" applyFont="1" applyFill="1" applyBorder="1" applyAlignment="1" applyProtection="1">
      <alignment horizontal="left"/>
      <protection locked="0"/>
    </xf>
    <xf numFmtId="0" fontId="0" fillId="0" borderId="21" xfId="0" applyFill="1" applyBorder="1" applyProtection="1"/>
    <xf numFmtId="0" fontId="0" fillId="0" borderId="22" xfId="0" applyNumberFormat="1" applyFill="1" applyBorder="1" applyAlignment="1" applyProtection="1"/>
    <xf numFmtId="0" fontId="0" fillId="0" borderId="0" xfId="0" applyFill="1" applyAlignment="1" applyProtection="1"/>
    <xf numFmtId="0" fontId="0" fillId="0" borderId="18" xfId="0" applyFill="1" applyBorder="1" applyAlignment="1" applyProtection="1">
      <alignment horizontal="right"/>
    </xf>
    <xf numFmtId="0" fontId="0" fillId="0" borderId="1" xfId="0" applyNumberFormat="1" applyFill="1" applyBorder="1" applyAlignment="1" applyProtection="1">
      <alignment horizontal="right"/>
    </xf>
    <xf numFmtId="0" fontId="11" fillId="0" borderId="1" xfId="0" applyFont="1" applyFill="1" applyBorder="1" applyAlignment="1" applyProtection="1">
      <alignment horizontal="left"/>
    </xf>
    <xf numFmtId="0" fontId="0" fillId="0" borderId="1" xfId="0" applyFill="1" applyBorder="1" applyProtection="1"/>
    <xf numFmtId="0" fontId="29" fillId="0" borderId="23" xfId="0" applyFont="1" applyFill="1" applyBorder="1" applyProtection="1"/>
    <xf numFmtId="0" fontId="0" fillId="0" borderId="0" xfId="0" applyNumberFormat="1" applyFill="1" applyAlignment="1" applyProtection="1"/>
    <xf numFmtId="0" fontId="29" fillId="0" borderId="0" xfId="0" applyFont="1" applyFill="1" applyProtection="1"/>
    <xf numFmtId="0" fontId="0" fillId="0" borderId="0" xfId="0" applyFill="1" applyAlignment="1" applyProtection="1">
      <alignment horizontal="right"/>
    </xf>
    <xf numFmtId="0" fontId="0" fillId="0" borderId="0" xfId="0" applyFill="1" applyAlignment="1" applyProtection="1">
      <alignment horizontal="center"/>
    </xf>
    <xf numFmtId="0" fontId="9" fillId="0" borderId="2" xfId="0" applyFont="1" applyFill="1" applyBorder="1" applyAlignment="1" applyProtection="1">
      <alignment horizontal="center"/>
    </xf>
    <xf numFmtId="0" fontId="9" fillId="0" borderId="6" xfId="0" applyFont="1" applyFill="1" applyBorder="1" applyAlignment="1" applyProtection="1">
      <alignment horizontal="center"/>
    </xf>
    <xf numFmtId="0" fontId="27" fillId="0" borderId="6" xfId="0" applyFont="1" applyFill="1" applyBorder="1" applyAlignment="1" applyProtection="1">
      <alignment horizontal="center" vertical="top" wrapText="1"/>
    </xf>
    <xf numFmtId="0" fontId="9" fillId="0" borderId="6" xfId="0" applyFont="1" applyFill="1" applyBorder="1" applyAlignment="1" applyProtection="1">
      <alignment horizontal="center" wrapText="1"/>
    </xf>
    <xf numFmtId="0" fontId="27" fillId="0" borderId="6" xfId="0" applyFont="1" applyFill="1" applyBorder="1" applyAlignment="1" applyProtection="1">
      <alignment horizontal="center"/>
    </xf>
    <xf numFmtId="0" fontId="10" fillId="0" borderId="7" xfId="0" applyNumberFormat="1" applyFont="1" applyFill="1" applyBorder="1" applyAlignment="1" applyProtection="1">
      <alignment horizontal="center" wrapText="1"/>
    </xf>
    <xf numFmtId="164" fontId="12" fillId="0" borderId="8" xfId="0" applyNumberFormat="1" applyFont="1" applyFill="1" applyBorder="1" applyAlignment="1" applyProtection="1">
      <alignment horizontal="left"/>
    </xf>
    <xf numFmtId="164" fontId="12" fillId="0" borderId="9" xfId="0" applyNumberFormat="1" applyFont="1" applyFill="1" applyBorder="1" applyAlignment="1" applyProtection="1">
      <alignment horizontal="center"/>
    </xf>
    <xf numFmtId="0" fontId="21" fillId="0" borderId="13" xfId="0" applyNumberFormat="1" applyFont="1" applyFill="1" applyBorder="1" applyAlignment="1" applyProtection="1">
      <alignment horizontal="center"/>
      <protection locked="0"/>
    </xf>
    <xf numFmtId="4" fontId="28" fillId="0" borderId="9" xfId="1" applyNumberFormat="1" applyFont="1" applyFill="1" applyBorder="1" applyAlignment="1" applyProtection="1">
      <alignment horizontal="center" vertical="center"/>
    </xf>
    <xf numFmtId="167" fontId="24" fillId="0" borderId="18" xfId="2" applyNumberFormat="1" applyFont="1" applyFill="1" applyBorder="1" applyAlignment="1" applyProtection="1">
      <alignment horizontal="center" vertical="center"/>
    </xf>
    <xf numFmtId="0" fontId="7" fillId="0" borderId="13" xfId="0" applyNumberFormat="1" applyFont="1" applyFill="1" applyBorder="1" applyAlignment="1" applyProtection="1">
      <alignment horizontal="center"/>
      <protection locked="0"/>
    </xf>
    <xf numFmtId="2" fontId="21" fillId="0" borderId="13" xfId="0" applyNumberFormat="1" applyFont="1" applyFill="1" applyBorder="1" applyAlignment="1" applyProtection="1">
      <alignment horizontal="center"/>
    </xf>
    <xf numFmtId="0" fontId="29" fillId="0" borderId="13" xfId="0" applyNumberFormat="1" applyFont="1" applyFill="1" applyBorder="1" applyAlignment="1" applyProtection="1">
      <alignment horizontal="center"/>
      <protection locked="0"/>
    </xf>
    <xf numFmtId="164" fontId="12" fillId="0" borderId="10" xfId="0" applyNumberFormat="1" applyFont="1" applyFill="1" applyBorder="1" applyAlignment="1" applyProtection="1">
      <alignment horizontal="left"/>
    </xf>
    <xf numFmtId="164" fontId="12" fillId="0" borderId="11" xfId="0" applyNumberFormat="1" applyFont="1" applyFill="1" applyBorder="1" applyAlignment="1" applyProtection="1">
      <alignment horizontal="center"/>
    </xf>
    <xf numFmtId="2" fontId="20" fillId="0" borderId="16" xfId="0" applyNumberFormat="1" applyFont="1" applyFill="1" applyBorder="1" applyAlignment="1" applyProtection="1">
      <alignment horizontal="center"/>
    </xf>
    <xf numFmtId="2" fontId="24" fillId="0" borderId="17" xfId="0" applyNumberFormat="1" applyFont="1" applyFill="1" applyBorder="1" applyAlignment="1" applyProtection="1">
      <alignment horizontal="center" vertical="center"/>
    </xf>
    <xf numFmtId="164" fontId="20" fillId="0" borderId="16" xfId="0" applyNumberFormat="1" applyFont="1" applyFill="1" applyBorder="1" applyAlignment="1" applyProtection="1">
      <alignment horizontal="center"/>
    </xf>
    <xf numFmtId="0" fontId="12" fillId="0" borderId="12" xfId="0" applyNumberFormat="1" applyFont="1" applyFill="1" applyBorder="1" applyAlignment="1" applyProtection="1">
      <alignment horizontal="center"/>
    </xf>
    <xf numFmtId="0" fontId="27" fillId="0" borderId="6" xfId="0" applyFont="1" applyFill="1" applyBorder="1" applyAlignment="1" applyProtection="1">
      <alignment horizontal="center" wrapText="1"/>
    </xf>
    <xf numFmtId="164" fontId="12" fillId="0" borderId="3" xfId="0" applyNumberFormat="1" applyFont="1" applyFill="1" applyBorder="1" applyAlignment="1" applyProtection="1">
      <alignment horizontal="left"/>
    </xf>
    <xf numFmtId="10" fontId="12" fillId="0" borderId="3" xfId="0" applyNumberFormat="1" applyFont="1" applyFill="1" applyBorder="1" applyAlignment="1" applyProtection="1">
      <alignment horizontal="right"/>
    </xf>
    <xf numFmtId="0" fontId="0" fillId="0" borderId="0" xfId="0" applyFill="1"/>
    <xf numFmtId="10" fontId="12" fillId="0" borderId="0" xfId="0" applyNumberFormat="1" applyFont="1" applyFill="1" applyBorder="1" applyAlignment="1" applyProtection="1">
      <alignment horizontal="right"/>
    </xf>
    <xf numFmtId="0" fontId="0" fillId="0" borderId="15" xfId="0" applyFill="1" applyBorder="1" applyAlignment="1" applyProtection="1">
      <alignment horizontal="left"/>
    </xf>
    <xf numFmtId="0" fontId="0" fillId="0" borderId="0" xfId="0" applyNumberFormat="1" applyFill="1" applyAlignment="1" applyProtection="1">
      <alignment horizontal="left"/>
    </xf>
    <xf numFmtId="0" fontId="0" fillId="0" borderId="1" xfId="0" applyFill="1" applyBorder="1" applyAlignment="1" applyProtection="1">
      <alignment horizontal="center"/>
    </xf>
    <xf numFmtId="1" fontId="5" fillId="0" borderId="28" xfId="0" applyNumberFormat="1" applyFont="1" applyFill="1" applyBorder="1" applyAlignment="1" applyProtection="1">
      <alignment horizontal="center" wrapText="1"/>
    </xf>
    <xf numFmtId="164" fontId="18" fillId="0" borderId="30" xfId="0" applyNumberFormat="1" applyFont="1" applyFill="1" applyBorder="1" applyAlignment="1" applyProtection="1">
      <alignment horizontal="center"/>
    </xf>
    <xf numFmtId="0" fontId="23" fillId="0" borderId="29" xfId="0" applyFont="1" applyFill="1" applyBorder="1" applyAlignment="1" applyProtection="1">
      <alignment horizontal="right"/>
    </xf>
    <xf numFmtId="0" fontId="23" fillId="0" borderId="0" xfId="0" applyFont="1" applyFill="1" applyBorder="1" applyAlignment="1" applyProtection="1">
      <alignment horizontal="right"/>
    </xf>
    <xf numFmtId="164" fontId="18" fillId="0" borderId="31" xfId="0" applyNumberFormat="1" applyFont="1" applyFill="1" applyBorder="1" applyAlignment="1" applyProtection="1">
      <alignment horizontal="center"/>
    </xf>
    <xf numFmtId="0" fontId="23" fillId="0" borderId="32" xfId="0" applyFont="1" applyFill="1" applyBorder="1" applyAlignment="1" applyProtection="1"/>
    <xf numFmtId="0" fontId="22" fillId="0" borderId="33" xfId="0" applyFont="1" applyFill="1" applyBorder="1" applyAlignment="1" applyProtection="1">
      <alignment horizontal="center" wrapText="1"/>
    </xf>
    <xf numFmtId="0" fontId="22" fillId="0" borderId="34" xfId="0" applyFont="1" applyFill="1" applyBorder="1" applyAlignment="1" applyProtection="1">
      <alignment horizontal="center"/>
    </xf>
    <xf numFmtId="0" fontId="0" fillId="0" borderId="21" xfId="0" applyBorder="1" applyAlignment="1">
      <alignment horizontal="right"/>
    </xf>
    <xf numFmtId="0" fontId="32" fillId="0" borderId="0" xfId="0" applyFont="1" applyAlignment="1" applyProtection="1">
      <alignment horizontal="left"/>
    </xf>
    <xf numFmtId="0" fontId="34" fillId="0" borderId="0" xfId="0" applyFont="1" applyAlignment="1">
      <alignment horizontal="center"/>
    </xf>
    <xf numFmtId="0" fontId="35" fillId="0" borderId="0" xfId="0" applyFont="1" applyAlignment="1" applyProtection="1">
      <alignment horizontal="center"/>
    </xf>
    <xf numFmtId="0" fontId="35" fillId="0" borderId="0" xfId="0" applyFont="1" applyAlignment="1" applyProtection="1">
      <alignment horizontal="left"/>
    </xf>
    <xf numFmtId="0" fontId="23" fillId="0" borderId="0" xfId="0" applyFont="1" applyAlignment="1" applyProtection="1">
      <alignment horizontal="left"/>
    </xf>
    <xf numFmtId="0" fontId="34" fillId="0" borderId="0" xfId="0" applyFont="1" applyAlignment="1" applyProtection="1">
      <alignment horizontal="center"/>
    </xf>
    <xf numFmtId="0" fontId="26" fillId="0" borderId="15" xfId="0" applyFont="1" applyBorder="1" applyAlignment="1" applyProtection="1">
      <alignment horizontal="center"/>
    </xf>
    <xf numFmtId="0" fontId="0" fillId="0" borderId="15" xfId="0" applyBorder="1" applyAlignment="1">
      <alignment horizontal="center"/>
    </xf>
    <xf numFmtId="0" fontId="23" fillId="0" borderId="29" xfId="0" applyFont="1" applyFill="1" applyBorder="1" applyAlignment="1" applyProtection="1">
      <alignment horizontal="right"/>
    </xf>
    <xf numFmtId="0" fontId="0" fillId="0" borderId="0" xfId="0" applyFill="1" applyBorder="1" applyAlignment="1"/>
    <xf numFmtId="0" fontId="24" fillId="0" borderId="0" xfId="0" applyFont="1" applyFill="1" applyAlignment="1"/>
    <xf numFmtId="0" fontId="0" fillId="0" borderId="0" xfId="0" applyFill="1" applyAlignment="1"/>
    <xf numFmtId="0" fontId="19" fillId="0" borderId="24" xfId="0" applyFont="1" applyFill="1" applyBorder="1" applyAlignment="1" applyProtection="1">
      <alignment horizontal="right" wrapText="1"/>
    </xf>
    <xf numFmtId="0" fontId="0" fillId="0" borderId="25" xfId="0" applyFill="1" applyBorder="1" applyAlignment="1">
      <alignment wrapText="1"/>
    </xf>
    <xf numFmtId="0" fontId="0" fillId="0" borderId="26" xfId="0" applyFill="1" applyBorder="1" applyAlignment="1">
      <alignment wrapText="1"/>
    </xf>
    <xf numFmtId="0" fontId="23" fillId="0" borderId="27" xfId="0" applyFont="1" applyFill="1" applyBorder="1" applyAlignment="1" applyProtection="1">
      <alignment horizontal="right"/>
    </xf>
    <xf numFmtId="0" fontId="0" fillId="0" borderId="14" xfId="0" applyFill="1" applyBorder="1" applyAlignment="1"/>
    <xf numFmtId="0" fontId="0" fillId="0" borderId="22" xfId="0" applyFill="1" applyBorder="1" applyAlignment="1"/>
    <xf numFmtId="0" fontId="36" fillId="0" borderId="0" xfId="0" applyFont="1" applyAlignment="1" applyProtection="1">
      <alignment horizontal="left"/>
    </xf>
    <xf numFmtId="0" fontId="33" fillId="0" borderId="0" xfId="0" applyFont="1" applyAlignment="1"/>
    <xf numFmtId="0" fontId="33" fillId="0" borderId="22" xfId="0" applyFont="1" applyBorder="1" applyAlignment="1"/>
    <xf numFmtId="164" fontId="12" fillId="0" borderId="3" xfId="0" applyNumberFormat="1" applyFont="1" applyFill="1" applyBorder="1" applyAlignment="1" applyProtection="1">
      <alignment horizontal="center"/>
    </xf>
    <xf numFmtId="0" fontId="0" fillId="0" borderId="4" xfId="0" applyFill="1" applyBorder="1" applyAlignment="1">
      <alignment horizontal="center"/>
    </xf>
    <xf numFmtId="0" fontId="0" fillId="0" borderId="5" xfId="0" applyFill="1" applyBorder="1" applyAlignment="1">
      <alignment horizontal="center"/>
    </xf>
    <xf numFmtId="164" fontId="16" fillId="0" borderId="3" xfId="0" applyNumberFormat="1" applyFont="1" applyFill="1" applyBorder="1" applyAlignment="1" applyProtection="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24" fillId="0" borderId="3" xfId="0" applyFont="1" applyFill="1" applyBorder="1" applyAlignment="1" applyProtection="1">
      <protection locked="0"/>
    </xf>
    <xf numFmtId="0" fontId="0" fillId="0" borderId="5" xfId="0" applyFill="1" applyBorder="1" applyAlignment="1" applyProtection="1">
      <protection locked="0"/>
    </xf>
    <xf numFmtId="0" fontId="24" fillId="0" borderId="20" xfId="0" applyNumberFormat="1" applyFont="1" applyFill="1" applyBorder="1" applyAlignment="1" applyProtection="1">
      <alignment vertical="top" wrapText="1"/>
      <protection locked="0"/>
    </xf>
    <xf numFmtId="0" fontId="0" fillId="0" borderId="15" xfId="0" applyFill="1" applyBorder="1" applyAlignment="1" applyProtection="1">
      <alignment vertical="top" wrapText="1"/>
      <protection locked="0"/>
    </xf>
    <xf numFmtId="0" fontId="0" fillId="0" borderId="19" xfId="0"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2" xfId="0"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3" xfId="0" applyFill="1" applyBorder="1" applyAlignment="1" applyProtection="1">
      <alignment vertical="top" wrapText="1"/>
      <protection locked="0"/>
    </xf>
    <xf numFmtId="14" fontId="0" fillId="0" borderId="0" xfId="0" applyNumberFormat="1" applyAlignment="1" applyProtection="1">
      <alignment horizontal="center"/>
      <protection locked="0"/>
    </xf>
    <xf numFmtId="0" fontId="0" fillId="0" borderId="0" xfId="0" applyAlignment="1" applyProtection="1">
      <alignment horizontal="center"/>
      <protection locked="0"/>
    </xf>
    <xf numFmtId="0" fontId="0" fillId="0" borderId="0" xfId="0" applyBorder="1" applyAlignment="1" applyProtection="1">
      <alignment horizontal="center"/>
      <protection locked="0"/>
    </xf>
    <xf numFmtId="0" fontId="8" fillId="0" borderId="3" xfId="0" applyFont="1" applyFill="1" applyBorder="1" applyAlignment="1" applyProtection="1">
      <alignment horizontal="left"/>
      <protection locked="0"/>
    </xf>
    <xf numFmtId="0" fontId="0" fillId="0" borderId="4" xfId="0" applyFill="1" applyBorder="1" applyAlignment="1" applyProtection="1">
      <alignment horizontal="left"/>
      <protection locked="0"/>
    </xf>
    <xf numFmtId="0" fontId="0" fillId="0" borderId="5" xfId="0" applyFill="1" applyBorder="1" applyAlignment="1" applyProtection="1">
      <alignment horizontal="left"/>
      <protection locked="0"/>
    </xf>
    <xf numFmtId="1" fontId="8" fillId="0" borderId="3" xfId="0" applyNumberFormat="1" applyFont="1" applyFill="1" applyBorder="1" applyAlignment="1" applyProtection="1">
      <alignment horizontal="center"/>
      <protection locked="0"/>
    </xf>
    <xf numFmtId="164" fontId="16" fillId="0" borderId="0" xfId="0" applyNumberFormat="1" applyFont="1" applyFill="1" applyBorder="1" applyAlignment="1" applyProtection="1">
      <alignment horizontal="center" wrapText="1"/>
      <protection locked="0"/>
    </xf>
  </cellXfs>
  <cellStyles count="4">
    <cellStyle name="40% - Accent1" xfId="1" builtinId="31"/>
    <cellStyle name="40% - Accent1 2" xfId="3"/>
    <cellStyle name="Normal" xfId="0" builtinId="0"/>
    <cellStyle name="Normal_Sheet1" xfId="2"/>
  </cellStyles>
  <dxfs count="0"/>
  <tableStyles count="0" defaultTableStyle="TableStyleMedium9" defaultPivotStyle="PivotStyleLight16"/>
  <colors>
    <mruColors>
      <color rgb="FFCCECFF"/>
      <color rgb="FF99CCFF"/>
      <color rgb="FFFFFF99"/>
      <color rgb="FFFFFFEB"/>
      <color rgb="FFC9FFE4"/>
      <color rgb="FFFFFFDD"/>
      <color rgb="FFFFFFCC"/>
      <color rgb="FFABFFD5"/>
      <color rgb="FF99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247651</xdr:colOff>
      <xdr:row>0</xdr:row>
      <xdr:rowOff>66675</xdr:rowOff>
    </xdr:from>
    <xdr:to>
      <xdr:col>1</xdr:col>
      <xdr:colOff>419101</xdr:colOff>
      <xdr:row>5</xdr:row>
      <xdr:rowOff>206375</xdr:rowOff>
    </xdr:to>
    <xdr:pic>
      <xdr:nvPicPr>
        <xdr:cNvPr id="2" name="Picture 1"/>
        <xdr:cNvPicPr>
          <a:picLocks noChangeAspect="1"/>
        </xdr:cNvPicPr>
      </xdr:nvPicPr>
      <xdr:blipFill>
        <a:blip xmlns:r="http://schemas.openxmlformats.org/officeDocument/2006/relationships" r:embed="rId1"/>
        <a:stretch>
          <a:fillRect/>
        </a:stretch>
      </xdr:blipFill>
      <xdr:spPr>
        <a:xfrm>
          <a:off x="247651" y="66675"/>
          <a:ext cx="1085850" cy="1206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urchase%20Order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Customize Your Purchase Order"/>
      <sheetName val="Purchase Order"/>
      <sheetName val="Macros"/>
      <sheetName val="ATW"/>
      <sheetName val="Lock"/>
      <sheetName val="Intl Data Table"/>
      <sheetName val="TemplateInformation"/>
    </sheetNames>
    <sheetDataSet>
      <sheetData sheetId="0" refreshError="1"/>
      <sheetData sheetId="1">
        <row r="23">
          <cell r="F23" t="str">
            <v>State</v>
          </cell>
        </row>
        <row r="24">
          <cell r="F24">
            <v>0.05</v>
          </cell>
        </row>
        <row r="25">
          <cell r="E25" t="b">
            <v>1</v>
          </cell>
        </row>
        <row r="29">
          <cell r="E29" t="b">
            <v>0</v>
          </cell>
        </row>
      </sheetData>
      <sheetData sheetId="2">
        <row r="40">
          <cell r="E40">
            <v>13</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45"/>
  <sheetViews>
    <sheetView showGridLines="0" tabSelected="1" workbookViewId="0">
      <selection activeCell="B11" sqref="B11:E11"/>
    </sheetView>
  </sheetViews>
  <sheetFormatPr defaultRowHeight="12.75" x14ac:dyDescent="0.2"/>
  <cols>
    <col min="1" max="1" width="13.7109375" bestFit="1" customWidth="1"/>
    <col min="2" max="2" width="11.85546875" customWidth="1"/>
    <col min="3" max="3" width="15.28515625" customWidth="1"/>
    <col min="4" max="4" width="15.140625" customWidth="1"/>
    <col min="5" max="5" width="16.7109375" customWidth="1"/>
    <col min="6" max="6" width="10.7109375" customWidth="1"/>
    <col min="7" max="7" width="1.7109375" customWidth="1"/>
    <col min="8" max="8" width="8.28515625" customWidth="1"/>
    <col min="9" max="9" width="8.42578125" customWidth="1"/>
    <col min="10" max="10" width="8.5703125" customWidth="1"/>
    <col min="11" max="11" width="8" style="4" customWidth="1"/>
    <col min="12" max="12" width="6.42578125" style="4" customWidth="1"/>
    <col min="13" max="13" width="17.28515625" style="4" customWidth="1"/>
    <col min="14" max="14" width="23.7109375" style="4" customWidth="1"/>
    <col min="15" max="15" width="9" style="4" customWidth="1"/>
    <col min="16" max="16" width="2.5703125" style="5" customWidth="1"/>
    <col min="17" max="17" width="16.140625" style="6" customWidth="1"/>
    <col min="18" max="19" width="7.85546875" customWidth="1"/>
    <col min="20" max="20" width="10.5703125" customWidth="1"/>
    <col min="21" max="21" width="8.7109375" bestFit="1" customWidth="1"/>
    <col min="22" max="22" width="7.85546875" customWidth="1"/>
    <col min="23" max="23" width="23.5703125" customWidth="1"/>
    <col min="24" max="24" width="9.85546875" bestFit="1" customWidth="1"/>
    <col min="25" max="25" width="8.85546875" customWidth="1"/>
    <col min="26" max="26" width="7.85546875" customWidth="1"/>
    <col min="28" max="28" width="2.5703125" style="2" bestFit="1" customWidth="1"/>
    <col min="29" max="29" width="10.28515625" bestFit="1" customWidth="1"/>
    <col min="30" max="34" width="10.140625" bestFit="1" customWidth="1"/>
    <col min="55" max="55" width="10.140625" bestFit="1" customWidth="1"/>
  </cols>
  <sheetData>
    <row r="1" spans="1:55" ht="28.5" customHeight="1" thickBot="1" x14ac:dyDescent="0.25">
      <c r="A1" s="65"/>
      <c r="B1" s="135"/>
      <c r="C1" s="138"/>
      <c r="D1" s="137" t="s">
        <v>46</v>
      </c>
      <c r="E1" s="136"/>
      <c r="F1" s="69" t="s">
        <v>51</v>
      </c>
      <c r="G1" s="68"/>
      <c r="H1" s="48"/>
      <c r="I1" s="54"/>
      <c r="J1" s="57"/>
      <c r="L1" s="147" t="s">
        <v>41</v>
      </c>
      <c r="M1" s="148"/>
      <c r="N1" s="149"/>
      <c r="O1" s="59"/>
      <c r="P1" s="44"/>
      <c r="U1" s="1"/>
      <c r="V1" s="1"/>
      <c r="W1" s="1"/>
      <c r="X1" s="1"/>
      <c r="Y1" s="1"/>
      <c r="Z1" s="1"/>
      <c r="AC1">
        <v>14</v>
      </c>
      <c r="AD1">
        <v>15</v>
      </c>
      <c r="AE1">
        <v>16</v>
      </c>
      <c r="AF1">
        <v>17</v>
      </c>
      <c r="AG1">
        <v>18</v>
      </c>
      <c r="AH1">
        <v>19</v>
      </c>
      <c r="AI1">
        <v>20</v>
      </c>
      <c r="AJ1">
        <v>21</v>
      </c>
      <c r="AK1">
        <v>22</v>
      </c>
      <c r="AL1">
        <v>23</v>
      </c>
      <c r="AM1">
        <v>24</v>
      </c>
      <c r="AN1">
        <v>25</v>
      </c>
      <c r="AO1">
        <v>26</v>
      </c>
      <c r="AP1">
        <v>1</v>
      </c>
      <c r="AQ1">
        <v>2</v>
      </c>
      <c r="AR1">
        <v>3</v>
      </c>
      <c r="AS1">
        <v>4</v>
      </c>
      <c r="AT1">
        <v>5</v>
      </c>
      <c r="AU1">
        <v>6</v>
      </c>
      <c r="AV1">
        <v>7</v>
      </c>
      <c r="AW1">
        <v>8</v>
      </c>
      <c r="AX1">
        <v>9</v>
      </c>
      <c r="AY1">
        <v>10</v>
      </c>
      <c r="AZ1">
        <v>11</v>
      </c>
      <c r="BA1">
        <v>12</v>
      </c>
      <c r="BB1">
        <v>13</v>
      </c>
    </row>
    <row r="2" spans="1:55" ht="15" thickTop="1" x14ac:dyDescent="0.2">
      <c r="A2" s="41"/>
      <c r="B2" s="42" t="s">
        <v>47</v>
      </c>
      <c r="C2" s="139"/>
      <c r="D2" s="140" t="s">
        <v>79</v>
      </c>
      <c r="E2" s="45"/>
      <c r="F2" s="49"/>
      <c r="G2" s="32" t="s">
        <v>44</v>
      </c>
      <c r="H2" s="50" t="s">
        <v>50</v>
      </c>
      <c r="I2" s="51"/>
      <c r="J2" s="58"/>
      <c r="L2" s="150" t="s">
        <v>36</v>
      </c>
      <c r="M2" s="151"/>
      <c r="N2" s="126">
        <f>+B12</f>
        <v>14</v>
      </c>
      <c r="O2" s="45"/>
      <c r="P2" s="45"/>
      <c r="U2" s="1"/>
      <c r="V2" s="1"/>
      <c r="W2" s="1"/>
      <c r="X2" s="1"/>
      <c r="Y2" s="1"/>
      <c r="Z2" s="1"/>
      <c r="AB2" s="2" t="s">
        <v>0</v>
      </c>
      <c r="AC2" s="72">
        <v>42541</v>
      </c>
      <c r="AD2" s="72">
        <f t="shared" ref="AD2:AS2" si="0">AC16</f>
        <v>42555</v>
      </c>
      <c r="AE2" s="72">
        <f t="shared" si="0"/>
        <v>42569</v>
      </c>
      <c r="AF2" s="72">
        <f t="shared" si="0"/>
        <v>42583</v>
      </c>
      <c r="AG2" s="72">
        <f t="shared" si="0"/>
        <v>42597</v>
      </c>
      <c r="AH2" s="72">
        <f t="shared" si="0"/>
        <v>42611</v>
      </c>
      <c r="AI2" s="72">
        <f t="shared" si="0"/>
        <v>42625</v>
      </c>
      <c r="AJ2" s="72">
        <f t="shared" si="0"/>
        <v>42639</v>
      </c>
      <c r="AK2" s="72">
        <f t="shared" si="0"/>
        <v>42653</v>
      </c>
      <c r="AL2" s="72">
        <f t="shared" si="0"/>
        <v>42667</v>
      </c>
      <c r="AM2" s="72">
        <f t="shared" si="0"/>
        <v>42681</v>
      </c>
      <c r="AN2" s="72">
        <f t="shared" si="0"/>
        <v>42695</v>
      </c>
      <c r="AO2" s="72">
        <f t="shared" si="0"/>
        <v>42709</v>
      </c>
      <c r="AP2" s="72">
        <f t="shared" si="0"/>
        <v>42723</v>
      </c>
      <c r="AQ2" s="72">
        <f t="shared" si="0"/>
        <v>42737</v>
      </c>
      <c r="AR2" s="72">
        <f t="shared" si="0"/>
        <v>42751</v>
      </c>
      <c r="AS2" s="72">
        <f t="shared" si="0"/>
        <v>42765</v>
      </c>
      <c r="AT2" s="72">
        <f t="shared" ref="AT2:BB2" si="1">AS16</f>
        <v>42779</v>
      </c>
      <c r="AU2" s="72">
        <f t="shared" si="1"/>
        <v>42793</v>
      </c>
      <c r="AV2" s="72">
        <f t="shared" si="1"/>
        <v>42807</v>
      </c>
      <c r="AW2" s="72">
        <f t="shared" si="1"/>
        <v>42821</v>
      </c>
      <c r="AX2" s="72">
        <f t="shared" si="1"/>
        <v>42835</v>
      </c>
      <c r="AY2" s="72">
        <f t="shared" si="1"/>
        <v>42849</v>
      </c>
      <c r="AZ2" s="72">
        <f t="shared" si="1"/>
        <v>42863</v>
      </c>
      <c r="BA2" s="72">
        <f t="shared" si="1"/>
        <v>42877</v>
      </c>
      <c r="BB2" s="72">
        <f t="shared" si="1"/>
        <v>42891</v>
      </c>
      <c r="BC2" s="2" t="s">
        <v>0</v>
      </c>
    </row>
    <row r="3" spans="1:55" ht="15" x14ac:dyDescent="0.25">
      <c r="A3" s="41"/>
      <c r="B3" s="42" t="s">
        <v>48</v>
      </c>
      <c r="C3" s="139"/>
      <c r="D3" s="140" t="s">
        <v>78</v>
      </c>
      <c r="E3" s="45"/>
      <c r="F3" s="49"/>
      <c r="G3" s="32" t="s">
        <v>18</v>
      </c>
      <c r="H3" s="50" t="s">
        <v>19</v>
      </c>
      <c r="I3" s="51"/>
      <c r="J3" s="58"/>
      <c r="L3" s="143" t="s">
        <v>37</v>
      </c>
      <c r="M3" s="152"/>
      <c r="N3" s="127">
        <f>HLOOKUP($B$12,$AB$1:$BB$22,2,FALSE)</f>
        <v>42541</v>
      </c>
      <c r="O3" s="45"/>
      <c r="P3" s="45"/>
      <c r="U3" s="1"/>
      <c r="V3" s="1"/>
      <c r="W3" s="1"/>
      <c r="X3" s="1"/>
      <c r="Y3" s="1"/>
      <c r="Z3" s="1"/>
      <c r="AB3" s="2" t="s">
        <v>1</v>
      </c>
      <c r="AC3" s="73">
        <v>42542</v>
      </c>
      <c r="AD3" s="72">
        <v>42556</v>
      </c>
      <c r="AE3" s="72">
        <v>42570</v>
      </c>
      <c r="AF3" s="72">
        <v>42584</v>
      </c>
      <c r="AG3" s="72">
        <v>42598</v>
      </c>
      <c r="AH3" s="72">
        <v>42612</v>
      </c>
      <c r="AI3" s="72">
        <v>42626</v>
      </c>
      <c r="AJ3" s="72">
        <v>42640</v>
      </c>
      <c r="AK3" s="72">
        <v>42654</v>
      </c>
      <c r="AL3" s="72">
        <v>42668</v>
      </c>
      <c r="AM3" s="72">
        <v>42682</v>
      </c>
      <c r="AN3" s="72">
        <v>42696</v>
      </c>
      <c r="AO3" s="72">
        <v>42710</v>
      </c>
      <c r="AP3" s="72">
        <v>42724</v>
      </c>
      <c r="AQ3" s="72">
        <v>42738</v>
      </c>
      <c r="AR3" s="72">
        <v>42752</v>
      </c>
      <c r="AS3" s="72">
        <v>42766</v>
      </c>
      <c r="AT3" s="72">
        <v>42780</v>
      </c>
      <c r="AU3" s="72">
        <v>42794</v>
      </c>
      <c r="AV3" s="72">
        <v>42808</v>
      </c>
      <c r="AW3" s="72">
        <v>42822</v>
      </c>
      <c r="AX3" s="72">
        <v>42836</v>
      </c>
      <c r="AY3" s="72">
        <v>42850</v>
      </c>
      <c r="AZ3" s="72">
        <v>42864</v>
      </c>
      <c r="BA3" s="72">
        <v>42878</v>
      </c>
      <c r="BB3" s="72">
        <v>42892</v>
      </c>
      <c r="BC3" s="2" t="s">
        <v>1</v>
      </c>
    </row>
    <row r="4" spans="1:55" ht="12.75" customHeight="1" x14ac:dyDescent="0.25">
      <c r="A4" s="41"/>
      <c r="B4" s="40"/>
      <c r="C4" s="40"/>
      <c r="D4" s="140" t="s">
        <v>49</v>
      </c>
      <c r="E4" s="45"/>
      <c r="F4" s="49"/>
      <c r="G4" s="32" t="s">
        <v>21</v>
      </c>
      <c r="H4" s="50" t="s">
        <v>22</v>
      </c>
      <c r="I4" s="51"/>
      <c r="J4" s="58"/>
      <c r="L4" s="128"/>
      <c r="M4" s="129"/>
      <c r="N4" s="130">
        <f>HLOOKUP($B$12,$AB$1:$BB$22,13,FALSE)</f>
        <v>42552</v>
      </c>
      <c r="O4" s="45"/>
      <c r="P4" s="45"/>
      <c r="AB4" s="2" t="s">
        <v>2</v>
      </c>
      <c r="AC4" s="72">
        <v>42543</v>
      </c>
      <c r="AD4" s="72">
        <v>42557</v>
      </c>
      <c r="AE4" s="72">
        <v>42571</v>
      </c>
      <c r="AF4" s="72">
        <v>42585</v>
      </c>
      <c r="AG4" s="72">
        <v>42599</v>
      </c>
      <c r="AH4" s="72">
        <v>42613</v>
      </c>
      <c r="AI4" s="72">
        <v>42627</v>
      </c>
      <c r="AJ4" s="72">
        <v>42641</v>
      </c>
      <c r="AK4" s="72">
        <v>42655</v>
      </c>
      <c r="AL4" s="72">
        <v>42669</v>
      </c>
      <c r="AM4" s="72">
        <v>42683</v>
      </c>
      <c r="AN4" s="72">
        <v>42697</v>
      </c>
      <c r="AO4" s="72">
        <v>42711</v>
      </c>
      <c r="AP4" s="72">
        <v>42725</v>
      </c>
      <c r="AQ4" s="72">
        <v>42739</v>
      </c>
      <c r="AR4" s="72">
        <v>42753</v>
      </c>
      <c r="AS4" s="72">
        <v>42767</v>
      </c>
      <c r="AT4" s="72">
        <v>42781</v>
      </c>
      <c r="AU4" s="72">
        <v>42795</v>
      </c>
      <c r="AV4" s="72">
        <v>42809</v>
      </c>
      <c r="AW4" s="72">
        <v>42823</v>
      </c>
      <c r="AX4" s="72">
        <v>42837</v>
      </c>
      <c r="AY4" s="72">
        <v>42851</v>
      </c>
      <c r="AZ4" s="72">
        <v>42865</v>
      </c>
      <c r="BA4" s="72">
        <v>42879</v>
      </c>
      <c r="BB4" s="72">
        <v>42893</v>
      </c>
      <c r="BC4" s="2" t="s">
        <v>2</v>
      </c>
    </row>
    <row r="5" spans="1:55" ht="12.75" customHeight="1" x14ac:dyDescent="0.2">
      <c r="A5" s="41"/>
      <c r="B5" s="40"/>
      <c r="C5" s="40"/>
      <c r="D5" s="140" t="s">
        <v>45</v>
      </c>
      <c r="E5" s="45"/>
      <c r="F5" s="134" t="s">
        <v>76</v>
      </c>
      <c r="G5" s="32" t="s">
        <v>24</v>
      </c>
      <c r="H5" s="50" t="s">
        <v>77</v>
      </c>
      <c r="I5" s="51"/>
      <c r="J5" s="58"/>
      <c r="L5" s="143" t="s">
        <v>38</v>
      </c>
      <c r="M5" s="144"/>
      <c r="N5" s="131"/>
      <c r="O5" s="45"/>
      <c r="P5" s="45"/>
      <c r="AB5" s="2" t="s">
        <v>3</v>
      </c>
      <c r="AC5" s="73">
        <v>42544</v>
      </c>
      <c r="AD5" s="72">
        <v>42558</v>
      </c>
      <c r="AE5" s="72">
        <v>42572</v>
      </c>
      <c r="AF5" s="72">
        <v>42586</v>
      </c>
      <c r="AG5" s="72">
        <v>42600</v>
      </c>
      <c r="AH5" s="72">
        <v>42614</v>
      </c>
      <c r="AI5" s="72">
        <v>42628</v>
      </c>
      <c r="AJ5" s="72">
        <v>42642</v>
      </c>
      <c r="AK5" s="72">
        <v>42656</v>
      </c>
      <c r="AL5" s="72">
        <v>42670</v>
      </c>
      <c r="AM5" s="72">
        <v>42684</v>
      </c>
      <c r="AN5" s="72">
        <v>42698</v>
      </c>
      <c r="AO5" s="72">
        <v>42712</v>
      </c>
      <c r="AP5" s="72">
        <v>42726</v>
      </c>
      <c r="AQ5" s="72">
        <v>42740</v>
      </c>
      <c r="AR5" s="72">
        <v>42754</v>
      </c>
      <c r="AS5" s="72">
        <v>42768</v>
      </c>
      <c r="AT5" s="72">
        <v>42782</v>
      </c>
      <c r="AU5" s="72">
        <v>42796</v>
      </c>
      <c r="AV5" s="72">
        <v>42810</v>
      </c>
      <c r="AW5" s="72">
        <v>42824</v>
      </c>
      <c r="AX5" s="72">
        <v>42838</v>
      </c>
      <c r="AY5" s="72">
        <v>42852</v>
      </c>
      <c r="AZ5" s="72">
        <v>42866</v>
      </c>
      <c r="BA5" s="72">
        <v>42880</v>
      </c>
      <c r="BB5" s="72">
        <v>42894</v>
      </c>
      <c r="BC5" s="2" t="s">
        <v>3</v>
      </c>
    </row>
    <row r="6" spans="1:55" ht="18" x14ac:dyDescent="0.25">
      <c r="A6" s="41"/>
      <c r="B6" s="18"/>
      <c r="C6" s="18"/>
      <c r="D6" s="140" t="s">
        <v>75</v>
      </c>
      <c r="E6" s="18"/>
      <c r="F6" s="49"/>
      <c r="G6" s="32" t="s">
        <v>55</v>
      </c>
      <c r="H6" s="50" t="s">
        <v>25</v>
      </c>
      <c r="I6" s="51"/>
      <c r="J6" s="58"/>
      <c r="L6" s="143" t="s">
        <v>39</v>
      </c>
      <c r="M6" s="144"/>
      <c r="N6" s="132">
        <f>+H22+H30</f>
        <v>0</v>
      </c>
      <c r="O6" s="18"/>
      <c r="P6" s="18"/>
      <c r="AB6" s="2" t="s">
        <v>4</v>
      </c>
      <c r="AC6" s="72">
        <v>42545</v>
      </c>
      <c r="AD6" s="72">
        <v>42559</v>
      </c>
      <c r="AE6" s="72">
        <v>42573</v>
      </c>
      <c r="AF6" s="72">
        <v>42587</v>
      </c>
      <c r="AG6" s="72">
        <v>42601</v>
      </c>
      <c r="AH6" s="72">
        <v>42615</v>
      </c>
      <c r="AI6" s="72">
        <v>42629</v>
      </c>
      <c r="AJ6" s="72">
        <v>42643</v>
      </c>
      <c r="AK6" s="72">
        <v>42657</v>
      </c>
      <c r="AL6" s="72">
        <v>42671</v>
      </c>
      <c r="AM6" s="72">
        <v>42685</v>
      </c>
      <c r="AN6" s="72">
        <v>42699</v>
      </c>
      <c r="AO6" s="72">
        <v>42713</v>
      </c>
      <c r="AP6" s="72">
        <v>42727</v>
      </c>
      <c r="AQ6" s="72">
        <v>42741</v>
      </c>
      <c r="AR6" s="72">
        <v>42755</v>
      </c>
      <c r="AS6" s="72">
        <v>42769</v>
      </c>
      <c r="AT6" s="72">
        <v>42783</v>
      </c>
      <c r="AU6" s="72">
        <v>42797</v>
      </c>
      <c r="AV6" s="72">
        <v>42811</v>
      </c>
      <c r="AW6" s="72">
        <v>42825</v>
      </c>
      <c r="AX6" s="72">
        <v>42839</v>
      </c>
      <c r="AY6" s="72">
        <v>42853</v>
      </c>
      <c r="AZ6" s="72">
        <v>42867</v>
      </c>
      <c r="BA6" s="72">
        <v>42881</v>
      </c>
      <c r="BB6" s="72">
        <v>42895</v>
      </c>
      <c r="BC6" s="2" t="s">
        <v>4</v>
      </c>
    </row>
    <row r="7" spans="1:55" ht="15.75" x14ac:dyDescent="0.25">
      <c r="A7" s="153" t="s">
        <v>69</v>
      </c>
      <c r="B7" s="154"/>
      <c r="C7" s="154"/>
      <c r="D7" s="154"/>
      <c r="E7" s="155"/>
      <c r="F7" s="49"/>
      <c r="G7" s="32" t="s">
        <v>26</v>
      </c>
      <c r="H7" s="50" t="s">
        <v>27</v>
      </c>
      <c r="I7" s="51"/>
      <c r="J7" s="58"/>
      <c r="L7" s="143" t="s">
        <v>40</v>
      </c>
      <c r="M7" s="144"/>
      <c r="N7" s="133">
        <f>+I22+I30</f>
        <v>0</v>
      </c>
      <c r="O7" s="55"/>
      <c r="P7" s="39"/>
      <c r="AB7" s="2" t="s">
        <v>6</v>
      </c>
      <c r="AC7" s="73">
        <v>42546</v>
      </c>
      <c r="AD7" s="72">
        <v>42560</v>
      </c>
      <c r="AE7" s="72">
        <v>42574</v>
      </c>
      <c r="AF7" s="72">
        <v>42588</v>
      </c>
      <c r="AG7" s="72">
        <v>42602</v>
      </c>
      <c r="AH7" s="72">
        <v>42616</v>
      </c>
      <c r="AI7" s="72">
        <v>42630</v>
      </c>
      <c r="AJ7" s="72">
        <v>42644</v>
      </c>
      <c r="AK7" s="72">
        <v>42658</v>
      </c>
      <c r="AL7" s="72">
        <v>42672</v>
      </c>
      <c r="AM7" s="72">
        <v>42686</v>
      </c>
      <c r="AN7" s="72">
        <v>42700</v>
      </c>
      <c r="AO7" s="72">
        <v>42714</v>
      </c>
      <c r="AP7" s="72">
        <v>42728</v>
      </c>
      <c r="AQ7" s="72">
        <v>42742</v>
      </c>
      <c r="AR7" s="72">
        <v>42756</v>
      </c>
      <c r="AS7" s="72">
        <v>42770</v>
      </c>
      <c r="AT7" s="72">
        <v>42784</v>
      </c>
      <c r="AU7" s="72">
        <v>42798</v>
      </c>
      <c r="AV7" s="72">
        <v>42812</v>
      </c>
      <c r="AW7" s="72">
        <v>42826</v>
      </c>
      <c r="AX7" s="72">
        <v>42840</v>
      </c>
      <c r="AY7" s="72">
        <v>42854</v>
      </c>
      <c r="AZ7" s="72">
        <v>42868</v>
      </c>
      <c r="BA7" s="72">
        <v>42882</v>
      </c>
      <c r="BB7" s="72">
        <v>42896</v>
      </c>
      <c r="BC7" s="2" t="s">
        <v>6</v>
      </c>
    </row>
    <row r="8" spans="1:55" ht="16.5" customHeight="1" thickBot="1" x14ac:dyDescent="0.3">
      <c r="A8" s="23"/>
      <c r="B8" s="77"/>
      <c r="C8" s="77"/>
      <c r="D8" s="77"/>
      <c r="E8" s="77"/>
      <c r="F8" s="78"/>
      <c r="G8" s="32" t="s">
        <v>54</v>
      </c>
      <c r="H8" s="79" t="s">
        <v>28</v>
      </c>
      <c r="I8" s="80"/>
      <c r="J8" s="81"/>
      <c r="K8" s="5"/>
      <c r="L8" s="82"/>
      <c r="M8" s="83"/>
      <c r="N8" s="84"/>
      <c r="O8" s="18"/>
      <c r="P8" s="18"/>
      <c r="AB8" s="2" t="s">
        <v>6</v>
      </c>
      <c r="AC8" s="72">
        <v>42547</v>
      </c>
      <c r="AD8" s="72">
        <v>42561</v>
      </c>
      <c r="AE8" s="72">
        <v>42575</v>
      </c>
      <c r="AF8" s="72">
        <v>42589</v>
      </c>
      <c r="AG8" s="72">
        <v>42603</v>
      </c>
      <c r="AH8" s="72">
        <v>42617</v>
      </c>
      <c r="AI8" s="72">
        <v>42631</v>
      </c>
      <c r="AJ8" s="72">
        <v>42645</v>
      </c>
      <c r="AK8" s="72">
        <v>42659</v>
      </c>
      <c r="AL8" s="72">
        <v>42673</v>
      </c>
      <c r="AM8" s="72">
        <v>42687</v>
      </c>
      <c r="AN8" s="72">
        <v>42701</v>
      </c>
      <c r="AO8" s="72">
        <v>42715</v>
      </c>
      <c r="AP8" s="72">
        <v>42729</v>
      </c>
      <c r="AQ8" s="72">
        <v>42743</v>
      </c>
      <c r="AR8" s="72">
        <v>42757</v>
      </c>
      <c r="AS8" s="72">
        <v>42771</v>
      </c>
      <c r="AT8" s="72">
        <v>42785</v>
      </c>
      <c r="AU8" s="72">
        <v>42799</v>
      </c>
      <c r="AV8" s="72">
        <v>42813</v>
      </c>
      <c r="AW8" s="72">
        <v>42827</v>
      </c>
      <c r="AX8" s="72">
        <v>42841</v>
      </c>
      <c r="AY8" s="72">
        <v>42855</v>
      </c>
      <c r="AZ8" s="72">
        <v>42869</v>
      </c>
      <c r="BA8" s="72">
        <v>42883</v>
      </c>
      <c r="BB8" s="72">
        <v>42897</v>
      </c>
      <c r="BC8" s="2" t="s">
        <v>6</v>
      </c>
    </row>
    <row r="9" spans="1:55" ht="15.75" x14ac:dyDescent="0.25">
      <c r="A9" s="23"/>
      <c r="B9" s="47" t="s">
        <v>35</v>
      </c>
      <c r="C9" s="47"/>
      <c r="D9" s="85"/>
      <c r="E9" s="47"/>
      <c r="F9" s="86"/>
      <c r="G9" s="32" t="s">
        <v>29</v>
      </c>
      <c r="H9" s="79" t="s">
        <v>30</v>
      </c>
      <c r="I9" s="80"/>
      <c r="J9" s="87"/>
      <c r="K9" s="5"/>
      <c r="L9" s="88"/>
      <c r="M9" s="88"/>
      <c r="N9" s="88"/>
      <c r="O9" s="64"/>
      <c r="P9" s="19"/>
      <c r="AB9" s="2" t="s">
        <v>0</v>
      </c>
      <c r="AC9" s="73">
        <v>42548</v>
      </c>
      <c r="AD9" s="72">
        <v>42562</v>
      </c>
      <c r="AE9" s="72">
        <v>42576</v>
      </c>
      <c r="AF9" s="72">
        <v>42590</v>
      </c>
      <c r="AG9" s="72">
        <v>42604</v>
      </c>
      <c r="AH9" s="72">
        <v>42618</v>
      </c>
      <c r="AI9" s="72">
        <v>42632</v>
      </c>
      <c r="AJ9" s="72">
        <v>42646</v>
      </c>
      <c r="AK9" s="72">
        <v>42660</v>
      </c>
      <c r="AL9" s="72">
        <v>42674</v>
      </c>
      <c r="AM9" s="72">
        <v>42688</v>
      </c>
      <c r="AN9" s="72">
        <v>42702</v>
      </c>
      <c r="AO9" s="72">
        <v>42716</v>
      </c>
      <c r="AP9" s="72">
        <v>42730</v>
      </c>
      <c r="AQ9" s="72">
        <v>42744</v>
      </c>
      <c r="AR9" s="72">
        <v>42758</v>
      </c>
      <c r="AS9" s="72">
        <v>42772</v>
      </c>
      <c r="AT9" s="72">
        <v>42786</v>
      </c>
      <c r="AU9" s="72">
        <v>42800</v>
      </c>
      <c r="AV9" s="72">
        <v>42814</v>
      </c>
      <c r="AW9" s="72">
        <v>42828</v>
      </c>
      <c r="AX9" s="72">
        <v>42842</v>
      </c>
      <c r="AY9" s="72">
        <v>42856</v>
      </c>
      <c r="AZ9" s="72">
        <v>42870</v>
      </c>
      <c r="BA9" s="72">
        <v>42884</v>
      </c>
      <c r="BB9" s="72">
        <v>42898</v>
      </c>
      <c r="BC9" s="2" t="s">
        <v>0</v>
      </c>
    </row>
    <row r="10" spans="1:55" ht="17.25" customHeight="1" x14ac:dyDescent="0.25">
      <c r="A10" s="23" t="s">
        <v>5</v>
      </c>
      <c r="B10" s="176"/>
      <c r="C10" s="177"/>
      <c r="D10" s="177"/>
      <c r="E10" s="178"/>
      <c r="F10" s="86"/>
      <c r="G10" s="32" t="s">
        <v>31</v>
      </c>
      <c r="H10" s="79" t="s">
        <v>32</v>
      </c>
      <c r="I10" s="80"/>
      <c r="J10" s="87"/>
      <c r="K10" s="5"/>
      <c r="L10" s="46"/>
      <c r="M10" s="46"/>
      <c r="N10" s="46"/>
      <c r="O10" s="38"/>
      <c r="P10" s="21"/>
      <c r="AB10" s="2" t="s">
        <v>1</v>
      </c>
      <c r="AC10" s="72">
        <v>42549</v>
      </c>
      <c r="AD10" s="72">
        <v>42563</v>
      </c>
      <c r="AE10" s="72">
        <v>42577</v>
      </c>
      <c r="AF10" s="72">
        <v>42591</v>
      </c>
      <c r="AG10" s="72">
        <v>42605</v>
      </c>
      <c r="AH10" s="72">
        <v>42619</v>
      </c>
      <c r="AI10" s="72">
        <v>42633</v>
      </c>
      <c r="AJ10" s="72">
        <v>42647</v>
      </c>
      <c r="AK10" s="72">
        <v>42661</v>
      </c>
      <c r="AL10" s="72">
        <v>42675</v>
      </c>
      <c r="AM10" s="72">
        <v>42689</v>
      </c>
      <c r="AN10" s="72">
        <v>42703</v>
      </c>
      <c r="AO10" s="72">
        <v>42717</v>
      </c>
      <c r="AP10" s="72">
        <v>42731</v>
      </c>
      <c r="AQ10" s="72">
        <v>42745</v>
      </c>
      <c r="AR10" s="72">
        <v>42759</v>
      </c>
      <c r="AS10" s="72">
        <v>42773</v>
      </c>
      <c r="AT10" s="72">
        <v>42787</v>
      </c>
      <c r="AU10" s="72">
        <v>42801</v>
      </c>
      <c r="AV10" s="72">
        <v>42815</v>
      </c>
      <c r="AW10" s="72">
        <v>42829</v>
      </c>
      <c r="AX10" s="72">
        <v>42843</v>
      </c>
      <c r="AY10" s="72">
        <v>42857</v>
      </c>
      <c r="AZ10" s="72">
        <v>42871</v>
      </c>
      <c r="BA10" s="72">
        <v>42885</v>
      </c>
      <c r="BB10" s="72">
        <v>42899</v>
      </c>
      <c r="BC10" s="2" t="s">
        <v>1</v>
      </c>
    </row>
    <row r="11" spans="1:55" ht="15.75" x14ac:dyDescent="0.25">
      <c r="A11" s="23" t="s">
        <v>7</v>
      </c>
      <c r="B11" s="176"/>
      <c r="C11" s="177"/>
      <c r="D11" s="177"/>
      <c r="E11" s="178"/>
      <c r="F11" s="89"/>
      <c r="G11" s="90" t="s">
        <v>71</v>
      </c>
      <c r="H11" s="91" t="s">
        <v>72</v>
      </c>
      <c r="I11" s="92"/>
      <c r="J11" s="93"/>
      <c r="K11" s="5"/>
      <c r="L11" s="94" t="s">
        <v>8</v>
      </c>
      <c r="M11" s="56"/>
      <c r="N11" s="56">
        <f>B17</f>
        <v>42541</v>
      </c>
      <c r="O11" s="65"/>
      <c r="P11" s="21"/>
      <c r="AB11" s="2" t="s">
        <v>2</v>
      </c>
      <c r="AC11" s="73">
        <v>42550</v>
      </c>
      <c r="AD11" s="72">
        <v>42564</v>
      </c>
      <c r="AE11" s="72">
        <v>42578</v>
      </c>
      <c r="AF11" s="72">
        <v>42592</v>
      </c>
      <c r="AG11" s="72">
        <v>42606</v>
      </c>
      <c r="AH11" s="72">
        <v>42620</v>
      </c>
      <c r="AI11" s="72">
        <v>42634</v>
      </c>
      <c r="AJ11" s="72">
        <v>42648</v>
      </c>
      <c r="AK11" s="72">
        <v>42662</v>
      </c>
      <c r="AL11" s="72">
        <v>42676</v>
      </c>
      <c r="AM11" s="72">
        <v>42690</v>
      </c>
      <c r="AN11" s="72">
        <v>42704</v>
      </c>
      <c r="AO11" s="72">
        <v>42718</v>
      </c>
      <c r="AP11" s="72">
        <v>42732</v>
      </c>
      <c r="AQ11" s="72">
        <v>42746</v>
      </c>
      <c r="AR11" s="72">
        <v>42760</v>
      </c>
      <c r="AS11" s="72">
        <v>42774</v>
      </c>
      <c r="AT11" s="72">
        <v>42788</v>
      </c>
      <c r="AU11" s="72">
        <v>42802</v>
      </c>
      <c r="AV11" s="72">
        <v>42816</v>
      </c>
      <c r="AW11" s="72">
        <v>42830</v>
      </c>
      <c r="AX11" s="72">
        <v>42844</v>
      </c>
      <c r="AY11" s="72">
        <v>42858</v>
      </c>
      <c r="AZ11" s="72">
        <v>42872</v>
      </c>
      <c r="BA11" s="72">
        <v>42886</v>
      </c>
      <c r="BB11" s="72">
        <v>42900</v>
      </c>
      <c r="BC11" s="2" t="s">
        <v>2</v>
      </c>
    </row>
    <row r="12" spans="1:55" ht="15.75" x14ac:dyDescent="0.25">
      <c r="A12" s="23" t="s">
        <v>9</v>
      </c>
      <c r="B12" s="179">
        <v>14</v>
      </c>
      <c r="C12" s="157"/>
      <c r="D12" s="157"/>
      <c r="E12" s="158"/>
      <c r="F12" s="66"/>
      <c r="G12" s="66"/>
      <c r="H12" s="66"/>
      <c r="I12" s="66"/>
      <c r="J12" s="66"/>
      <c r="K12" s="95"/>
      <c r="L12" s="94" t="s">
        <v>10</v>
      </c>
      <c r="M12" s="56"/>
      <c r="N12" s="56">
        <f>B29</f>
        <v>42552</v>
      </c>
      <c r="O12" s="62"/>
      <c r="P12" s="22"/>
      <c r="AB12" s="2" t="s">
        <v>3</v>
      </c>
      <c r="AC12" s="72">
        <v>42551</v>
      </c>
      <c r="AD12" s="72">
        <v>42565</v>
      </c>
      <c r="AE12" s="72">
        <v>42579</v>
      </c>
      <c r="AF12" s="72">
        <v>42593</v>
      </c>
      <c r="AG12" s="72">
        <v>42607</v>
      </c>
      <c r="AH12" s="72">
        <v>42621</v>
      </c>
      <c r="AI12" s="72">
        <v>42635</v>
      </c>
      <c r="AJ12" s="72">
        <v>42649</v>
      </c>
      <c r="AK12" s="72">
        <v>42663</v>
      </c>
      <c r="AL12" s="72">
        <v>42677</v>
      </c>
      <c r="AM12" s="72">
        <v>42691</v>
      </c>
      <c r="AN12" s="72">
        <v>42705</v>
      </c>
      <c r="AO12" s="72">
        <v>42719</v>
      </c>
      <c r="AP12" s="72">
        <v>42733</v>
      </c>
      <c r="AQ12" s="72">
        <v>42747</v>
      </c>
      <c r="AR12" s="72">
        <v>42761</v>
      </c>
      <c r="AS12" s="72">
        <v>42775</v>
      </c>
      <c r="AT12" s="72">
        <v>42789</v>
      </c>
      <c r="AU12" s="72">
        <v>42803</v>
      </c>
      <c r="AV12" s="72">
        <v>42817</v>
      </c>
      <c r="AW12" s="72">
        <v>42831</v>
      </c>
      <c r="AX12" s="72">
        <v>42845</v>
      </c>
      <c r="AY12" s="72">
        <v>42859</v>
      </c>
      <c r="AZ12" s="72">
        <v>42873</v>
      </c>
      <c r="BA12" s="72">
        <v>42887</v>
      </c>
      <c r="BB12" s="72">
        <v>42901</v>
      </c>
      <c r="BC12" s="2" t="s">
        <v>3</v>
      </c>
    </row>
    <row r="13" spans="1:55" x14ac:dyDescent="0.2">
      <c r="A13" s="23"/>
      <c r="B13" s="23"/>
      <c r="C13" s="23"/>
      <c r="D13" s="23"/>
      <c r="E13" s="23"/>
      <c r="F13" s="23"/>
      <c r="G13" s="23"/>
      <c r="H13" s="23"/>
      <c r="I13" s="23"/>
      <c r="J13" s="23"/>
      <c r="K13" s="23"/>
      <c r="L13" s="23"/>
      <c r="M13" s="23"/>
      <c r="N13" s="88"/>
      <c r="O13" s="65"/>
      <c r="P13" s="23"/>
      <c r="Q13" s="20"/>
      <c r="R13" s="17"/>
      <c r="S13" s="17"/>
      <c r="T13" s="17"/>
      <c r="AB13" s="74" t="s">
        <v>4</v>
      </c>
      <c r="AC13" s="75">
        <v>42552</v>
      </c>
      <c r="AD13" s="76">
        <v>42566</v>
      </c>
      <c r="AE13" s="76">
        <v>42580</v>
      </c>
      <c r="AF13" s="76">
        <v>42594</v>
      </c>
      <c r="AG13" s="76">
        <v>42608</v>
      </c>
      <c r="AH13" s="76">
        <v>42622</v>
      </c>
      <c r="AI13" s="76">
        <v>42636</v>
      </c>
      <c r="AJ13" s="76">
        <v>42650</v>
      </c>
      <c r="AK13" s="76">
        <v>42664</v>
      </c>
      <c r="AL13" s="76">
        <v>42678</v>
      </c>
      <c r="AM13" s="76">
        <v>42692</v>
      </c>
      <c r="AN13" s="76">
        <v>42706</v>
      </c>
      <c r="AO13" s="76">
        <v>42720</v>
      </c>
      <c r="AP13" s="76">
        <v>42734</v>
      </c>
      <c r="AQ13" s="76">
        <v>42748</v>
      </c>
      <c r="AR13" s="76">
        <v>42762</v>
      </c>
      <c r="AS13" s="76">
        <v>42776</v>
      </c>
      <c r="AT13" s="76">
        <v>42790</v>
      </c>
      <c r="AU13" s="76">
        <v>42804</v>
      </c>
      <c r="AV13" s="76">
        <v>42818</v>
      </c>
      <c r="AW13" s="76">
        <v>42832</v>
      </c>
      <c r="AX13" s="76">
        <v>42846</v>
      </c>
      <c r="AY13" s="76">
        <v>42860</v>
      </c>
      <c r="AZ13" s="76">
        <v>42874</v>
      </c>
      <c r="BA13" s="76">
        <v>42888</v>
      </c>
      <c r="BB13" s="76">
        <v>42902</v>
      </c>
      <c r="BC13" s="11" t="s">
        <v>4</v>
      </c>
    </row>
    <row r="14" spans="1:55" ht="12.75" customHeight="1" x14ac:dyDescent="0.2">
      <c r="A14" s="23"/>
      <c r="B14" s="23"/>
      <c r="C14" s="23"/>
      <c r="D14" s="23"/>
      <c r="E14" s="23"/>
      <c r="F14" s="23"/>
      <c r="G14" s="23"/>
      <c r="H14" s="23"/>
      <c r="I14" s="23"/>
      <c r="J14" s="23"/>
      <c r="K14" s="19"/>
      <c r="L14" s="19"/>
      <c r="M14" s="19"/>
      <c r="N14" s="19"/>
      <c r="O14" s="24"/>
      <c r="P14" s="19"/>
      <c r="Q14" s="20"/>
      <c r="R14" s="17"/>
      <c r="S14" s="25"/>
      <c r="T14" s="26"/>
      <c r="AB14" s="11" t="s">
        <v>6</v>
      </c>
      <c r="AC14" s="72">
        <v>42553</v>
      </c>
      <c r="AD14" s="72">
        <v>42567</v>
      </c>
      <c r="AE14" s="72">
        <v>42581</v>
      </c>
      <c r="AF14" s="72">
        <v>42595</v>
      </c>
      <c r="AG14" s="72">
        <v>42609</v>
      </c>
      <c r="AH14" s="72">
        <v>42623</v>
      </c>
      <c r="AI14" s="72">
        <v>42637</v>
      </c>
      <c r="AJ14" s="72">
        <v>42651</v>
      </c>
      <c r="AK14" s="72">
        <v>42665</v>
      </c>
      <c r="AL14" s="72">
        <v>42679</v>
      </c>
      <c r="AM14" s="72">
        <v>42693</v>
      </c>
      <c r="AN14" s="72">
        <v>42707</v>
      </c>
      <c r="AO14" s="72">
        <v>42721</v>
      </c>
      <c r="AP14" s="72">
        <v>42735</v>
      </c>
      <c r="AQ14" s="72">
        <v>42749</v>
      </c>
      <c r="AR14" s="72">
        <v>42763</v>
      </c>
      <c r="AS14" s="72">
        <v>42777</v>
      </c>
      <c r="AT14" s="72">
        <v>42791</v>
      </c>
      <c r="AU14" s="72">
        <v>42805</v>
      </c>
      <c r="AV14" s="72">
        <v>42819</v>
      </c>
      <c r="AW14" s="72">
        <v>42833</v>
      </c>
      <c r="AX14" s="72">
        <v>42847</v>
      </c>
      <c r="AY14" s="72">
        <v>42861</v>
      </c>
      <c r="AZ14" s="72">
        <v>42875</v>
      </c>
      <c r="BA14" s="72">
        <v>42889</v>
      </c>
      <c r="BB14" s="72">
        <v>42903</v>
      </c>
      <c r="BC14" s="11" t="s">
        <v>6</v>
      </c>
    </row>
    <row r="15" spans="1:55" ht="11.25" customHeight="1" thickBot="1" x14ac:dyDescent="0.25">
      <c r="A15" s="96"/>
      <c r="B15" s="97"/>
      <c r="C15" s="97"/>
      <c r="D15" s="97"/>
      <c r="E15" s="97"/>
      <c r="F15" s="97"/>
      <c r="G15" s="97"/>
      <c r="H15" s="97"/>
      <c r="I15" s="97"/>
      <c r="J15" s="97"/>
      <c r="K15" s="28"/>
      <c r="L15" s="28"/>
      <c r="M15" s="28"/>
      <c r="N15" s="28"/>
      <c r="O15" s="27"/>
      <c r="P15" s="28"/>
      <c r="Q15" s="20"/>
      <c r="R15" s="17"/>
      <c r="S15" s="29"/>
      <c r="T15" s="29"/>
      <c r="U15" s="7"/>
      <c r="V15" s="7"/>
      <c r="Z15" s="7"/>
      <c r="AB15" s="11" t="s">
        <v>6</v>
      </c>
      <c r="AC15" s="73">
        <v>42554</v>
      </c>
      <c r="AD15" s="72">
        <v>42568</v>
      </c>
      <c r="AE15" s="72">
        <v>42582</v>
      </c>
      <c r="AF15" s="72">
        <v>42596</v>
      </c>
      <c r="AG15" s="72">
        <v>42610</v>
      </c>
      <c r="AH15" s="72">
        <v>42624</v>
      </c>
      <c r="AI15" s="72">
        <v>42638</v>
      </c>
      <c r="AJ15" s="72">
        <v>42652</v>
      </c>
      <c r="AK15" s="72">
        <v>42666</v>
      </c>
      <c r="AL15" s="72">
        <v>42680</v>
      </c>
      <c r="AM15" s="72">
        <v>42694</v>
      </c>
      <c r="AN15" s="72">
        <v>42708</v>
      </c>
      <c r="AO15" s="72">
        <v>42722</v>
      </c>
      <c r="AP15" s="72">
        <v>42736</v>
      </c>
      <c r="AQ15" s="72">
        <v>42750</v>
      </c>
      <c r="AR15" s="72">
        <v>42764</v>
      </c>
      <c r="AS15" s="72">
        <v>42778</v>
      </c>
      <c r="AT15" s="72">
        <v>42792</v>
      </c>
      <c r="AU15" s="72">
        <v>42806</v>
      </c>
      <c r="AV15" s="72">
        <v>42820</v>
      </c>
      <c r="AW15" s="72">
        <v>42834</v>
      </c>
      <c r="AX15" s="72">
        <v>42848</v>
      </c>
      <c r="AY15" s="72">
        <v>42862</v>
      </c>
      <c r="AZ15" s="72">
        <v>42876</v>
      </c>
      <c r="BA15" s="72">
        <v>42890</v>
      </c>
      <c r="BB15" s="72">
        <v>42904</v>
      </c>
      <c r="BC15" s="11" t="s">
        <v>6</v>
      </c>
    </row>
    <row r="16" spans="1:55" s="8" customFormat="1" ht="36.75" customHeight="1" thickTop="1" x14ac:dyDescent="0.2">
      <c r="A16" s="98" t="s">
        <v>11</v>
      </c>
      <c r="B16" s="99" t="s">
        <v>12</v>
      </c>
      <c r="C16" s="100" t="s">
        <v>56</v>
      </c>
      <c r="D16" s="100" t="s">
        <v>59</v>
      </c>
      <c r="E16" s="100" t="s">
        <v>65</v>
      </c>
      <c r="F16" s="101" t="s">
        <v>67</v>
      </c>
      <c r="G16" s="102"/>
      <c r="H16" s="103" t="s">
        <v>42</v>
      </c>
      <c r="I16" s="103" t="s">
        <v>43</v>
      </c>
      <c r="J16" s="103" t="s">
        <v>53</v>
      </c>
      <c r="K16" s="103" t="s">
        <v>52</v>
      </c>
      <c r="L16" s="103" t="s">
        <v>66</v>
      </c>
      <c r="M16" s="103"/>
      <c r="N16" s="103"/>
      <c r="Q16" s="29"/>
      <c r="R16" s="29"/>
      <c r="S16" s="29"/>
      <c r="T16" s="29"/>
      <c r="U16" s="9"/>
      <c r="V16" s="9"/>
      <c r="W16" s="9"/>
      <c r="X16" s="9"/>
      <c r="Y16" s="9"/>
      <c r="AA16" s="10" t="s">
        <v>13</v>
      </c>
      <c r="AB16" s="11"/>
      <c r="AC16" s="72">
        <f>+AC15+1</f>
        <v>42555</v>
      </c>
      <c r="AD16" s="72">
        <f>+AD15+1</f>
        <v>42569</v>
      </c>
      <c r="AE16" s="72">
        <f t="shared" ref="AE16:BB16" si="2">+AE15+1</f>
        <v>42583</v>
      </c>
      <c r="AF16" s="72">
        <f t="shared" si="2"/>
        <v>42597</v>
      </c>
      <c r="AG16" s="72">
        <f t="shared" si="2"/>
        <v>42611</v>
      </c>
      <c r="AH16" s="72">
        <f t="shared" si="2"/>
        <v>42625</v>
      </c>
      <c r="AI16" s="72">
        <f t="shared" si="2"/>
        <v>42639</v>
      </c>
      <c r="AJ16" s="72">
        <f t="shared" si="2"/>
        <v>42653</v>
      </c>
      <c r="AK16" s="72">
        <f t="shared" si="2"/>
        <v>42667</v>
      </c>
      <c r="AL16" s="72">
        <f t="shared" si="2"/>
        <v>42681</v>
      </c>
      <c r="AM16" s="72">
        <f t="shared" si="2"/>
        <v>42695</v>
      </c>
      <c r="AN16" s="72">
        <f t="shared" si="2"/>
        <v>42709</v>
      </c>
      <c r="AO16" s="72">
        <f t="shared" si="2"/>
        <v>42723</v>
      </c>
      <c r="AP16" s="72">
        <f t="shared" si="2"/>
        <v>42737</v>
      </c>
      <c r="AQ16" s="72">
        <f t="shared" si="2"/>
        <v>42751</v>
      </c>
      <c r="AR16" s="72">
        <f t="shared" si="2"/>
        <v>42765</v>
      </c>
      <c r="AS16" s="72">
        <f t="shared" si="2"/>
        <v>42779</v>
      </c>
      <c r="AT16" s="72">
        <f t="shared" si="2"/>
        <v>42793</v>
      </c>
      <c r="AU16" s="72">
        <f t="shared" si="2"/>
        <v>42807</v>
      </c>
      <c r="AV16" s="72">
        <f t="shared" si="2"/>
        <v>42821</v>
      </c>
      <c r="AW16" s="72">
        <f>+AW15+1</f>
        <v>42835</v>
      </c>
      <c r="AX16" s="72">
        <f t="shared" si="2"/>
        <v>42849</v>
      </c>
      <c r="AY16" s="72">
        <f t="shared" si="2"/>
        <v>42863</v>
      </c>
      <c r="AZ16" s="72">
        <f t="shared" si="2"/>
        <v>42877</v>
      </c>
      <c r="BA16" s="72">
        <f t="shared" si="2"/>
        <v>42891</v>
      </c>
      <c r="BB16" s="72">
        <f t="shared" si="2"/>
        <v>42905</v>
      </c>
      <c r="BC16" s="72"/>
    </row>
    <row r="17" spans="1:55" ht="17.25" customHeight="1" x14ac:dyDescent="0.3">
      <c r="A17" s="104" t="s">
        <v>14</v>
      </c>
      <c r="B17" s="105">
        <f>HLOOKUP($B$12,$AB$1:$BB$22,2,FALSE)</f>
        <v>42541</v>
      </c>
      <c r="C17" s="106">
        <v>0</v>
      </c>
      <c r="D17" s="106">
        <v>0</v>
      </c>
      <c r="E17" s="106">
        <v>0</v>
      </c>
      <c r="F17" s="107">
        <f>+C17+D17+E17</f>
        <v>0</v>
      </c>
      <c r="G17" s="108"/>
      <c r="H17" s="106">
        <v>0</v>
      </c>
      <c r="I17" s="106">
        <v>0</v>
      </c>
      <c r="J17" s="106">
        <v>0</v>
      </c>
      <c r="K17" s="109"/>
      <c r="L17" s="110">
        <f t="shared" ref="L17:L22" si="3">+F17+H17+I17+J17</f>
        <v>0</v>
      </c>
      <c r="M17" s="110" t="str">
        <f>IF(L17&lt;8,"Error","OK")</f>
        <v>Error</v>
      </c>
      <c r="N17" s="110" t="str">
        <f>IF(L17&gt;8,"Error","OK")</f>
        <v>OK</v>
      </c>
      <c r="Q17" s="30"/>
      <c r="R17" s="17"/>
      <c r="S17" s="17"/>
      <c r="T17" s="31"/>
      <c r="U17" s="9"/>
      <c r="AA17" s="2" t="s">
        <v>13</v>
      </c>
      <c r="BC17" s="3"/>
    </row>
    <row r="18" spans="1:55" ht="17.25" customHeight="1" x14ac:dyDescent="0.3">
      <c r="A18" s="104" t="s">
        <v>15</v>
      </c>
      <c r="B18" s="105">
        <f>HLOOKUP($B$12,$AB$1:$BB$22,3,FALSE)</f>
        <v>42542</v>
      </c>
      <c r="C18" s="106">
        <v>0</v>
      </c>
      <c r="D18" s="106">
        <v>0</v>
      </c>
      <c r="E18" s="106">
        <v>0</v>
      </c>
      <c r="F18" s="107">
        <f t="shared" ref="F18:F21" si="4">+C18+D18+E18</f>
        <v>0</v>
      </c>
      <c r="G18" s="108"/>
      <c r="H18" s="106">
        <v>0</v>
      </c>
      <c r="I18" s="106">
        <v>0</v>
      </c>
      <c r="J18" s="106">
        <v>0</v>
      </c>
      <c r="K18" s="111"/>
      <c r="L18" s="110">
        <f t="shared" si="3"/>
        <v>0</v>
      </c>
      <c r="M18" s="110" t="str">
        <f t="shared" ref="M18:M21" si="5">IF(L18&lt;8,"Error","OK")</f>
        <v>Error</v>
      </c>
      <c r="N18" s="110" t="str">
        <f t="shared" ref="N18:N21" si="6">IF(L18&gt;8,"Error","OK")</f>
        <v>OK</v>
      </c>
      <c r="T18" s="33"/>
      <c r="U18" s="9"/>
      <c r="AA18" s="2" t="s">
        <v>13</v>
      </c>
      <c r="BC18" s="3"/>
    </row>
    <row r="19" spans="1:55" ht="17.25" customHeight="1" x14ac:dyDescent="0.3">
      <c r="A19" s="104" t="s">
        <v>16</v>
      </c>
      <c r="B19" s="105">
        <f>HLOOKUP($B$12,$AB$1:$BB$22,4,FALSE)</f>
        <v>42543</v>
      </c>
      <c r="C19" s="106">
        <v>0</v>
      </c>
      <c r="D19" s="106">
        <v>0</v>
      </c>
      <c r="E19" s="106">
        <v>0</v>
      </c>
      <c r="F19" s="107">
        <f t="shared" si="4"/>
        <v>0</v>
      </c>
      <c r="G19" s="108"/>
      <c r="H19" s="106">
        <v>0</v>
      </c>
      <c r="I19" s="106">
        <v>0</v>
      </c>
      <c r="J19" s="106">
        <v>0</v>
      </c>
      <c r="K19" s="109"/>
      <c r="L19" s="110">
        <f t="shared" si="3"/>
        <v>0</v>
      </c>
      <c r="M19" s="110" t="str">
        <f t="shared" si="5"/>
        <v>Error</v>
      </c>
      <c r="N19" s="110" t="str">
        <f t="shared" si="6"/>
        <v>OK</v>
      </c>
      <c r="T19" s="33"/>
      <c r="U19" s="12"/>
      <c r="V19" s="12"/>
      <c r="W19" s="12"/>
      <c r="X19" s="12"/>
      <c r="Y19" s="12"/>
      <c r="AA19" s="2"/>
      <c r="BC19" s="3"/>
    </row>
    <row r="20" spans="1:55" ht="17.25" customHeight="1" x14ac:dyDescent="0.3">
      <c r="A20" s="104" t="s">
        <v>17</v>
      </c>
      <c r="B20" s="105">
        <f>HLOOKUP($B$12,$AB$1:$BB$22,5,FALSE)</f>
        <v>42544</v>
      </c>
      <c r="C20" s="106">
        <v>0</v>
      </c>
      <c r="D20" s="106">
        <v>0</v>
      </c>
      <c r="E20" s="106">
        <v>0</v>
      </c>
      <c r="F20" s="107">
        <f t="shared" si="4"/>
        <v>0</v>
      </c>
      <c r="G20" s="108"/>
      <c r="H20" s="106">
        <v>0</v>
      </c>
      <c r="I20" s="106">
        <v>0</v>
      </c>
      <c r="J20" s="106">
        <v>0</v>
      </c>
      <c r="K20" s="111"/>
      <c r="L20" s="110">
        <f t="shared" si="3"/>
        <v>0</v>
      </c>
      <c r="M20" s="110" t="str">
        <f t="shared" si="5"/>
        <v>Error</v>
      </c>
      <c r="N20" s="110" t="str">
        <f t="shared" si="6"/>
        <v>OK</v>
      </c>
      <c r="T20" s="34"/>
      <c r="U20" s="12"/>
      <c r="V20" s="12"/>
      <c r="W20" s="12"/>
      <c r="X20" s="12"/>
      <c r="Y20" s="12"/>
      <c r="AA20" s="2"/>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1" spans="1:55" ht="17.25" customHeight="1" x14ac:dyDescent="0.3">
      <c r="A21" s="104" t="s">
        <v>20</v>
      </c>
      <c r="B21" s="105">
        <f>HLOOKUP($B$12,$AB$1:$BB$22,6,FALSE)</f>
        <v>42545</v>
      </c>
      <c r="C21" s="106">
        <v>0</v>
      </c>
      <c r="D21" s="106">
        <v>0</v>
      </c>
      <c r="E21" s="106">
        <v>0</v>
      </c>
      <c r="F21" s="107">
        <f t="shared" si="4"/>
        <v>0</v>
      </c>
      <c r="G21" s="108"/>
      <c r="H21" s="106">
        <v>0</v>
      </c>
      <c r="I21" s="106">
        <v>0</v>
      </c>
      <c r="J21" s="106">
        <v>0</v>
      </c>
      <c r="K21" s="111"/>
      <c r="L21" s="110">
        <f t="shared" si="3"/>
        <v>0</v>
      </c>
      <c r="M21" s="110" t="str">
        <f t="shared" si="5"/>
        <v>Error</v>
      </c>
      <c r="N21" s="110" t="str">
        <f t="shared" si="6"/>
        <v>OK</v>
      </c>
      <c r="T21" s="34"/>
      <c r="U21" s="12"/>
      <c r="V21" s="12"/>
      <c r="W21" s="12"/>
      <c r="X21" s="12"/>
      <c r="Y21" s="12"/>
      <c r="AA21" s="2"/>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row>
    <row r="22" spans="1:55" ht="17.25" customHeight="1" thickBot="1" x14ac:dyDescent="0.35">
      <c r="A22" s="112" t="s">
        <v>23</v>
      </c>
      <c r="B22" s="113"/>
      <c r="C22" s="114">
        <f>SUM(C17:C21)</f>
        <v>0</v>
      </c>
      <c r="D22" s="114">
        <f t="shared" ref="D22:E22" si="7">SUM(D17:D21)</f>
        <v>0</v>
      </c>
      <c r="E22" s="114">
        <f t="shared" si="7"/>
        <v>0</v>
      </c>
      <c r="F22" s="115">
        <f>+F17+F18+F19+F20+F21</f>
        <v>0</v>
      </c>
      <c r="G22" s="116"/>
      <c r="H22" s="117">
        <f>+H17+H18+H19+H20+H21</f>
        <v>0</v>
      </c>
      <c r="I22" s="117">
        <f>+I17+I18+I19+I20+I21</f>
        <v>0</v>
      </c>
      <c r="J22" s="117">
        <f>+J17+J18+J19+J20+J21</f>
        <v>0</v>
      </c>
      <c r="K22" s="13"/>
      <c r="L22" s="67">
        <f t="shared" si="3"/>
        <v>0</v>
      </c>
      <c r="M22" s="67"/>
      <c r="N22" s="67"/>
      <c r="T22" s="34"/>
      <c r="AA22" s="2"/>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row>
    <row r="23" spans="1:55" ht="17.25" customHeight="1" thickTop="1" thickBot="1" x14ac:dyDescent="0.35">
      <c r="A23" s="14"/>
      <c r="B23" s="15"/>
      <c r="C23" s="15"/>
      <c r="D23" s="15"/>
      <c r="E23" s="15"/>
      <c r="F23" s="15"/>
      <c r="G23" s="15"/>
      <c r="H23" s="35"/>
      <c r="I23" s="35"/>
      <c r="J23" s="35"/>
      <c r="K23" s="13"/>
      <c r="L23" s="35"/>
      <c r="M23" s="35"/>
      <c r="N23" s="35"/>
      <c r="T23" s="34"/>
      <c r="AA23" s="2"/>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4" spans="1:55" ht="21.75" customHeight="1" thickTop="1" x14ac:dyDescent="0.2">
      <c r="A24" s="98" t="s">
        <v>11</v>
      </c>
      <c r="B24" s="99" t="s">
        <v>12</v>
      </c>
      <c r="C24" s="118" t="s">
        <v>56</v>
      </c>
      <c r="D24" s="118" t="s">
        <v>57</v>
      </c>
      <c r="E24" s="118" t="s">
        <v>58</v>
      </c>
      <c r="F24" s="101" t="s">
        <v>67</v>
      </c>
      <c r="G24" s="102"/>
      <c r="H24" s="103" t="s">
        <v>42</v>
      </c>
      <c r="I24" s="103" t="s">
        <v>43</v>
      </c>
      <c r="J24" s="103" t="s">
        <v>53</v>
      </c>
      <c r="K24" s="103" t="s">
        <v>52</v>
      </c>
      <c r="L24" s="103" t="s">
        <v>66</v>
      </c>
      <c r="M24" s="103"/>
      <c r="N24" s="103"/>
      <c r="T24" s="34"/>
      <c r="AA24" s="2"/>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row>
    <row r="25" spans="1:55" ht="17.25" customHeight="1" x14ac:dyDescent="0.3">
      <c r="A25" s="104" t="s">
        <v>14</v>
      </c>
      <c r="B25" s="105">
        <f>HLOOKUP($B$12,$AB$1:$BB$22,9,FALSE)</f>
        <v>42548</v>
      </c>
      <c r="C25" s="106">
        <v>0</v>
      </c>
      <c r="D25" s="106">
        <v>0</v>
      </c>
      <c r="E25" s="106">
        <v>0</v>
      </c>
      <c r="F25" s="107">
        <f>+C25+D25+E25</f>
        <v>0</v>
      </c>
      <c r="G25" s="108"/>
      <c r="H25" s="106">
        <v>0</v>
      </c>
      <c r="I25" s="106">
        <v>0</v>
      </c>
      <c r="J25" s="106">
        <v>0</v>
      </c>
      <c r="K25" s="109"/>
      <c r="L25" s="110">
        <f t="shared" ref="L25:L30" si="8">+F25+H25+I25+J25</f>
        <v>0</v>
      </c>
      <c r="M25" s="110" t="str">
        <f>IF(L25&lt;8,"Error","OK")</f>
        <v>Error</v>
      </c>
      <c r="N25" s="110" t="str">
        <f>IF(L25&gt;8,"Error","OK")</f>
        <v>OK</v>
      </c>
      <c r="T25" s="34"/>
      <c r="AA25" s="2"/>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row>
    <row r="26" spans="1:55" ht="17.25" customHeight="1" x14ac:dyDescent="0.3">
      <c r="A26" s="104" t="s">
        <v>15</v>
      </c>
      <c r="B26" s="105">
        <f>HLOOKUP($B$12,$AB$1:$BB$22,10,FALSE)</f>
        <v>42549</v>
      </c>
      <c r="C26" s="106">
        <v>0</v>
      </c>
      <c r="D26" s="106">
        <v>0</v>
      </c>
      <c r="E26" s="106">
        <v>0</v>
      </c>
      <c r="F26" s="107">
        <f>+C26+D26+E26</f>
        <v>0</v>
      </c>
      <c r="G26" s="108"/>
      <c r="H26" s="106">
        <v>0</v>
      </c>
      <c r="I26" s="106">
        <v>0</v>
      </c>
      <c r="J26" s="106">
        <v>0</v>
      </c>
      <c r="K26" s="109"/>
      <c r="L26" s="110">
        <f t="shared" si="8"/>
        <v>0</v>
      </c>
      <c r="M26" s="110" t="str">
        <f t="shared" ref="M26:M29" si="9">IF(L26&lt;8,"Error","OK")</f>
        <v>Error</v>
      </c>
      <c r="N26" s="110" t="str">
        <f t="shared" ref="N26:N29" si="10">IF(L26&gt;8,"Error","OK")</f>
        <v>OK</v>
      </c>
      <c r="T26" s="34"/>
      <c r="AA26" s="2"/>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row>
    <row r="27" spans="1:55" ht="17.25" customHeight="1" x14ac:dyDescent="0.3">
      <c r="A27" s="104" t="s">
        <v>16</v>
      </c>
      <c r="B27" s="105">
        <f>HLOOKUP($B$12,$AB$1:$BB$22,11,FALSE)</f>
        <v>42550</v>
      </c>
      <c r="C27" s="106">
        <v>0</v>
      </c>
      <c r="D27" s="106">
        <v>0</v>
      </c>
      <c r="E27" s="106">
        <v>0</v>
      </c>
      <c r="F27" s="107">
        <f>+C27+D27+E27</f>
        <v>0</v>
      </c>
      <c r="G27" s="108"/>
      <c r="H27" s="106">
        <v>0</v>
      </c>
      <c r="I27" s="106">
        <v>0</v>
      </c>
      <c r="J27" s="106">
        <v>0</v>
      </c>
      <c r="K27" s="109"/>
      <c r="L27" s="110">
        <f t="shared" si="8"/>
        <v>0</v>
      </c>
      <c r="M27" s="110" t="str">
        <f t="shared" si="9"/>
        <v>Error</v>
      </c>
      <c r="N27" s="110" t="str">
        <f t="shared" si="10"/>
        <v>OK</v>
      </c>
      <c r="T27" s="34"/>
      <c r="AA27" s="2"/>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row>
    <row r="28" spans="1:55" ht="17.25" customHeight="1" x14ac:dyDescent="0.3">
      <c r="A28" s="104" t="s">
        <v>17</v>
      </c>
      <c r="B28" s="105">
        <f>HLOOKUP($B$12,$AB$1:$BB$22,12,FALSE)</f>
        <v>42551</v>
      </c>
      <c r="C28" s="106">
        <v>0</v>
      </c>
      <c r="D28" s="106">
        <v>0</v>
      </c>
      <c r="E28" s="106">
        <v>0</v>
      </c>
      <c r="F28" s="107">
        <f>+C28+D28+E28</f>
        <v>0</v>
      </c>
      <c r="G28" s="108"/>
      <c r="H28" s="106">
        <v>0</v>
      </c>
      <c r="I28" s="106">
        <v>0</v>
      </c>
      <c r="J28" s="106">
        <v>0</v>
      </c>
      <c r="K28" s="109"/>
      <c r="L28" s="110">
        <f t="shared" si="8"/>
        <v>0</v>
      </c>
      <c r="M28" s="110" t="str">
        <f t="shared" si="9"/>
        <v>Error</v>
      </c>
      <c r="N28" s="110" t="str">
        <f t="shared" si="10"/>
        <v>OK</v>
      </c>
      <c r="T28" s="17"/>
      <c r="AA28" s="2"/>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row>
    <row r="29" spans="1:55" ht="17.25" customHeight="1" x14ac:dyDescent="0.3">
      <c r="A29" s="104" t="s">
        <v>20</v>
      </c>
      <c r="B29" s="105">
        <f>HLOOKUP($B$12,$AB$1:$BB$22,13,FALSE)</f>
        <v>42552</v>
      </c>
      <c r="C29" s="106">
        <v>0</v>
      </c>
      <c r="D29" s="106">
        <v>0</v>
      </c>
      <c r="E29" s="106">
        <v>0</v>
      </c>
      <c r="F29" s="107">
        <f>+C29+D29+E29</f>
        <v>0</v>
      </c>
      <c r="G29" s="108"/>
      <c r="H29" s="106">
        <v>0</v>
      </c>
      <c r="I29" s="106">
        <v>0</v>
      </c>
      <c r="J29" s="106">
        <v>0</v>
      </c>
      <c r="K29" s="111"/>
      <c r="L29" s="110">
        <f t="shared" si="8"/>
        <v>0</v>
      </c>
      <c r="M29" s="110" t="str">
        <f t="shared" si="9"/>
        <v>Error</v>
      </c>
      <c r="N29" s="110" t="str">
        <f t="shared" si="10"/>
        <v>OK</v>
      </c>
      <c r="Q29" s="36"/>
      <c r="R29" s="17"/>
      <c r="S29" s="17"/>
      <c r="T29" s="17"/>
      <c r="AA29" s="2"/>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row>
    <row r="30" spans="1:55" ht="17.25" customHeight="1" thickBot="1" x14ac:dyDescent="0.35">
      <c r="A30" s="112" t="s">
        <v>23</v>
      </c>
      <c r="B30" s="113"/>
      <c r="C30" s="114">
        <f>SUM(C25:C29)</f>
        <v>0</v>
      </c>
      <c r="D30" s="114">
        <f>SUM(D25:D29)</f>
        <v>0</v>
      </c>
      <c r="E30" s="114">
        <f>SUM(E25:E29)</f>
        <v>0</v>
      </c>
      <c r="F30" s="107">
        <f>SUM(F25:F29)</f>
        <v>0</v>
      </c>
      <c r="G30" s="116"/>
      <c r="H30" s="117">
        <f>+H25+H26+H27+H28+H29</f>
        <v>0</v>
      </c>
      <c r="I30" s="117">
        <f>+I25+I26+I27+I28+I29</f>
        <v>0</v>
      </c>
      <c r="J30" s="117">
        <f>+J25+J26+J27+J28+J29</f>
        <v>0</v>
      </c>
      <c r="K30" s="5"/>
      <c r="L30" s="67">
        <f t="shared" si="8"/>
        <v>0</v>
      </c>
      <c r="M30" s="67"/>
      <c r="N30" s="67"/>
      <c r="P30" s="13"/>
      <c r="Q30" s="36"/>
      <c r="R30" s="17"/>
      <c r="S30" s="17"/>
      <c r="T30" s="17"/>
      <c r="AA30" s="2"/>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row>
    <row r="31" spans="1:55" ht="9.75" customHeight="1" thickTop="1" x14ac:dyDescent="0.3">
      <c r="A31" s="23"/>
      <c r="B31" s="14"/>
      <c r="C31" s="14"/>
      <c r="D31" s="14"/>
      <c r="E31" s="14"/>
      <c r="F31" s="14"/>
      <c r="G31" s="14"/>
      <c r="H31" s="14"/>
      <c r="I31" s="14"/>
      <c r="J31" s="14"/>
      <c r="K31" s="15"/>
      <c r="L31" s="15"/>
      <c r="M31" s="15"/>
      <c r="N31" s="15"/>
      <c r="O31" s="15"/>
      <c r="P31" s="15"/>
      <c r="Q31" s="13"/>
      <c r="R31" s="17"/>
      <c r="S31" s="17"/>
      <c r="T31" s="17"/>
      <c r="AA31" s="2"/>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row>
    <row r="32" spans="1:55" ht="14.25" customHeight="1" x14ac:dyDescent="0.3">
      <c r="A32" s="23"/>
      <c r="B32" s="145" t="s">
        <v>64</v>
      </c>
      <c r="C32" s="146"/>
      <c r="D32" s="14" t="s">
        <v>63</v>
      </c>
      <c r="E32" s="156" t="s">
        <v>70</v>
      </c>
      <c r="F32" s="157"/>
      <c r="G32" s="157"/>
      <c r="H32" s="157"/>
      <c r="I32" s="157"/>
      <c r="J32" s="157"/>
      <c r="K32" s="157"/>
      <c r="L32" s="157"/>
      <c r="M32" s="157"/>
      <c r="N32" s="158"/>
      <c r="O32" s="15"/>
      <c r="P32" s="15"/>
      <c r="Q32" s="13"/>
      <c r="R32" s="17"/>
      <c r="S32" s="17"/>
      <c r="T32" s="17"/>
      <c r="AA32" s="2"/>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row>
    <row r="33" spans="1:53" ht="17.25" customHeight="1" x14ac:dyDescent="0.3">
      <c r="A33" s="119" t="s">
        <v>60</v>
      </c>
      <c r="B33" s="162"/>
      <c r="C33" s="163"/>
      <c r="D33" s="120" t="e">
        <f>(+C22+C30)/($F$22+$F$30)</f>
        <v>#DIV/0!</v>
      </c>
      <c r="E33" s="164"/>
      <c r="F33" s="165"/>
      <c r="G33" s="165"/>
      <c r="H33" s="165"/>
      <c r="I33" s="165"/>
      <c r="J33" s="165"/>
      <c r="K33" s="165"/>
      <c r="L33" s="165"/>
      <c r="M33" s="165"/>
      <c r="N33" s="166"/>
      <c r="O33" s="15"/>
      <c r="P33" s="15"/>
      <c r="Q33" s="13"/>
      <c r="R33" s="17"/>
      <c r="S33" s="17"/>
      <c r="T33" s="17"/>
      <c r="AA33" s="2"/>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row>
    <row r="34" spans="1:53" ht="15" customHeight="1" x14ac:dyDescent="0.3">
      <c r="A34" s="119" t="s">
        <v>61</v>
      </c>
      <c r="B34" s="162"/>
      <c r="C34" s="163"/>
      <c r="D34" s="120" t="e">
        <f>(+D22+D30)/(F22+F30)</f>
        <v>#DIV/0!</v>
      </c>
      <c r="E34" s="167"/>
      <c r="F34" s="168"/>
      <c r="G34" s="168"/>
      <c r="H34" s="168"/>
      <c r="I34" s="168"/>
      <c r="J34" s="168"/>
      <c r="K34" s="168"/>
      <c r="L34" s="168"/>
      <c r="M34" s="168"/>
      <c r="N34" s="169"/>
      <c r="O34" s="15"/>
      <c r="P34" s="15"/>
      <c r="Q34" s="13"/>
      <c r="R34" s="17"/>
      <c r="S34" s="17"/>
      <c r="T34" s="17"/>
      <c r="AA34" s="2"/>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row>
    <row r="35" spans="1:53" ht="17.25" customHeight="1" x14ac:dyDescent="0.3">
      <c r="A35" s="119" t="s">
        <v>62</v>
      </c>
      <c r="B35" s="162"/>
      <c r="C35" s="163"/>
      <c r="D35" s="120" t="e">
        <f>(+E22+E30)/($F$22+$F$30)</f>
        <v>#DIV/0!</v>
      </c>
      <c r="E35" s="167"/>
      <c r="F35" s="168"/>
      <c r="G35" s="168"/>
      <c r="H35" s="168"/>
      <c r="I35" s="168"/>
      <c r="J35" s="168"/>
      <c r="K35" s="168"/>
      <c r="L35" s="168"/>
      <c r="M35" s="168"/>
      <c r="N35" s="169"/>
      <c r="O35" s="15"/>
      <c r="P35" s="15"/>
      <c r="Q35" s="13"/>
      <c r="R35" s="17"/>
      <c r="S35" s="17"/>
      <c r="T35" s="17"/>
      <c r="AA35" s="2"/>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row>
    <row r="36" spans="1:53" ht="14.25" customHeight="1" x14ac:dyDescent="0.3">
      <c r="A36" s="23"/>
      <c r="B36" s="121"/>
      <c r="C36" s="121"/>
      <c r="D36" s="122" t="e">
        <f>SUM(D33:D35)</f>
        <v>#DIV/0!</v>
      </c>
      <c r="E36" s="167"/>
      <c r="F36" s="168"/>
      <c r="G36" s="168"/>
      <c r="H36" s="168"/>
      <c r="I36" s="168"/>
      <c r="J36" s="168"/>
      <c r="K36" s="168"/>
      <c r="L36" s="168"/>
      <c r="M36" s="168"/>
      <c r="N36" s="169"/>
      <c r="O36" s="15"/>
      <c r="P36" s="15"/>
      <c r="Q36" s="13"/>
      <c r="R36" s="17"/>
      <c r="S36" s="17"/>
      <c r="T36" s="17"/>
      <c r="AA36" s="2"/>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row>
    <row r="37" spans="1:53" ht="13.5" customHeight="1" x14ac:dyDescent="0.3">
      <c r="A37" s="121"/>
      <c r="B37" s="121"/>
      <c r="C37" s="121"/>
      <c r="D37" s="121"/>
      <c r="E37" s="167"/>
      <c r="F37" s="168"/>
      <c r="G37" s="168"/>
      <c r="H37" s="168"/>
      <c r="I37" s="168"/>
      <c r="J37" s="168"/>
      <c r="K37" s="168"/>
      <c r="L37" s="168"/>
      <c r="M37" s="168"/>
      <c r="N37" s="169"/>
      <c r="O37" s="63"/>
      <c r="P37" s="43"/>
      <c r="Q37" s="43"/>
      <c r="R37" s="43"/>
      <c r="S37" s="17"/>
      <c r="T37" s="17"/>
      <c r="AA37" s="2"/>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row>
    <row r="38" spans="1:53" ht="15" customHeight="1" x14ac:dyDescent="0.3">
      <c r="A38" s="70"/>
      <c r="B38" s="70"/>
      <c r="C38" s="70"/>
      <c r="D38" s="70"/>
      <c r="E38" s="167"/>
      <c r="F38" s="168"/>
      <c r="G38" s="168"/>
      <c r="H38" s="168"/>
      <c r="I38" s="168"/>
      <c r="J38" s="168"/>
      <c r="K38" s="168"/>
      <c r="L38" s="168"/>
      <c r="M38" s="168"/>
      <c r="N38" s="169"/>
      <c r="O38" s="60"/>
      <c r="P38" s="180"/>
      <c r="Q38" s="180"/>
      <c r="R38" s="16"/>
      <c r="S38" s="17"/>
      <c r="T38" s="17"/>
      <c r="AA38" s="2"/>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row>
    <row r="39" spans="1:53" ht="15" customHeight="1" x14ac:dyDescent="0.3">
      <c r="A39" s="71"/>
      <c r="B39" s="71"/>
      <c r="C39" s="71"/>
      <c r="D39" s="71"/>
      <c r="E39" s="167"/>
      <c r="F39" s="168"/>
      <c r="G39" s="168"/>
      <c r="H39" s="168"/>
      <c r="I39" s="168"/>
      <c r="J39" s="168"/>
      <c r="K39" s="168"/>
      <c r="L39" s="168"/>
      <c r="M39" s="168"/>
      <c r="N39" s="169"/>
      <c r="O39" s="60"/>
      <c r="P39" s="180"/>
      <c r="Q39" s="180"/>
      <c r="R39" s="16"/>
      <c r="S39" s="17"/>
      <c r="T39" s="17"/>
      <c r="AA39" s="2"/>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row>
    <row r="40" spans="1:53" x14ac:dyDescent="0.2">
      <c r="A40" s="123" t="s">
        <v>33</v>
      </c>
      <c r="B40" s="123"/>
      <c r="C40" s="123"/>
      <c r="D40" s="124" t="s">
        <v>12</v>
      </c>
      <c r="E40" s="167"/>
      <c r="F40" s="168"/>
      <c r="G40" s="168"/>
      <c r="H40" s="168"/>
      <c r="I40" s="168"/>
      <c r="J40" s="168"/>
      <c r="K40" s="168"/>
      <c r="L40" s="168"/>
      <c r="M40" s="168"/>
      <c r="N40" s="169"/>
      <c r="O40" s="37"/>
      <c r="P40" s="38"/>
      <c r="Q40" s="52"/>
      <c r="R40" s="17"/>
      <c r="S40" s="17"/>
      <c r="T40" s="17"/>
    </row>
    <row r="41" spans="1:53" x14ac:dyDescent="0.2">
      <c r="A41" s="97"/>
      <c r="B41" s="97"/>
      <c r="C41" s="97"/>
      <c r="D41" s="97"/>
      <c r="E41" s="167"/>
      <c r="F41" s="168"/>
      <c r="G41" s="168"/>
      <c r="H41" s="168"/>
      <c r="I41" s="168"/>
      <c r="J41" s="168"/>
      <c r="K41" s="168"/>
      <c r="L41" s="168"/>
      <c r="M41" s="168"/>
      <c r="N41" s="169"/>
      <c r="O41" s="61"/>
      <c r="P41" s="173"/>
      <c r="Q41" s="174"/>
      <c r="R41" s="17"/>
      <c r="S41" s="17"/>
      <c r="T41" s="17"/>
    </row>
    <row r="42" spans="1:53" ht="16.5" customHeight="1" x14ac:dyDescent="0.2">
      <c r="A42" s="125"/>
      <c r="B42" s="125"/>
      <c r="C42" s="125"/>
      <c r="D42" s="125"/>
      <c r="E42" s="167"/>
      <c r="F42" s="168"/>
      <c r="G42" s="168"/>
      <c r="H42" s="168"/>
      <c r="I42" s="168"/>
      <c r="J42" s="168"/>
      <c r="K42" s="168"/>
      <c r="L42" s="168"/>
      <c r="M42" s="168"/>
      <c r="N42" s="169"/>
      <c r="O42" s="53"/>
      <c r="P42" s="175"/>
      <c r="Q42" s="175"/>
      <c r="R42" s="17"/>
      <c r="S42" s="17"/>
      <c r="T42" s="17"/>
    </row>
    <row r="43" spans="1:53" x14ac:dyDescent="0.2">
      <c r="A43" s="123" t="s">
        <v>34</v>
      </c>
      <c r="B43" s="123"/>
      <c r="C43" s="123"/>
      <c r="D43" s="124" t="s">
        <v>12</v>
      </c>
      <c r="E43" s="170"/>
      <c r="F43" s="171"/>
      <c r="G43" s="171"/>
      <c r="H43" s="171"/>
      <c r="I43" s="171"/>
      <c r="J43" s="171"/>
      <c r="K43" s="171"/>
      <c r="L43" s="171"/>
      <c r="M43" s="171"/>
      <c r="N43" s="172"/>
      <c r="O43" s="37"/>
      <c r="P43" s="38"/>
      <c r="Q43" s="52"/>
      <c r="R43" s="17"/>
      <c r="S43" s="17"/>
      <c r="T43" s="17"/>
    </row>
    <row r="44" spans="1:53" ht="33.75" customHeight="1" x14ac:dyDescent="0.3">
      <c r="A44" s="159" t="s">
        <v>68</v>
      </c>
      <c r="B44" s="160"/>
      <c r="C44" s="160"/>
      <c r="D44" s="160"/>
      <c r="E44" s="160"/>
      <c r="F44" s="160"/>
      <c r="G44" s="160"/>
      <c r="H44" s="160"/>
      <c r="I44" s="160"/>
      <c r="J44" s="160"/>
      <c r="K44" s="160"/>
      <c r="L44" s="160"/>
      <c r="M44" s="160"/>
      <c r="N44" s="161"/>
      <c r="O44" s="24"/>
      <c r="P44" s="19"/>
      <c r="Q44" s="20"/>
      <c r="R44" s="17"/>
      <c r="S44" s="17"/>
      <c r="T44" s="17"/>
    </row>
    <row r="45" spans="1:53" ht="13.5" x14ac:dyDescent="0.25">
      <c r="A45" s="141" t="s">
        <v>73</v>
      </c>
      <c r="B45" s="142"/>
      <c r="C45" s="142"/>
      <c r="D45" s="142"/>
      <c r="E45" s="142"/>
      <c r="F45" s="142"/>
      <c r="G45" s="142"/>
      <c r="H45" s="142"/>
      <c r="I45" s="142"/>
      <c r="J45" s="142"/>
      <c r="K45" s="142"/>
      <c r="L45" s="142"/>
      <c r="M45" s="59"/>
      <c r="N45" s="45" t="s">
        <v>74</v>
      </c>
      <c r="O45" s="24"/>
      <c r="P45" s="19"/>
      <c r="Q45" s="20"/>
      <c r="R45" s="17"/>
      <c r="S45" s="17"/>
      <c r="T45" s="17"/>
    </row>
  </sheetData>
  <sheetProtection algorithmName="SHA-512" hashValue="Ks+B08kLsyfwSkGhDXR+Cbm+3KCYaSHp/z6gKpEOtt4rjmweDUj1JNVclVvq3gxBit1yNxYO2TEZj0qjl6RBTQ==" saltValue="HMYDoh9e6arSzpyM1thhGw==" spinCount="100000" sheet="1" objects="1" scenarios="1"/>
  <mergeCells count="20">
    <mergeCell ref="P41:Q42"/>
    <mergeCell ref="B10:E10"/>
    <mergeCell ref="B11:E11"/>
    <mergeCell ref="B12:E12"/>
    <mergeCell ref="P38:Q39"/>
    <mergeCell ref="A45:L45"/>
    <mergeCell ref="L7:M7"/>
    <mergeCell ref="B32:C32"/>
    <mergeCell ref="L1:N1"/>
    <mergeCell ref="L2:M2"/>
    <mergeCell ref="L3:M3"/>
    <mergeCell ref="L5:M5"/>
    <mergeCell ref="L6:M6"/>
    <mergeCell ref="A7:E7"/>
    <mergeCell ref="E32:N32"/>
    <mergeCell ref="A44:N44"/>
    <mergeCell ref="B33:C33"/>
    <mergeCell ref="B34:C34"/>
    <mergeCell ref="B35:C35"/>
    <mergeCell ref="E33:N43"/>
  </mergeCells>
  <phoneticPr fontId="0" type="noConversion"/>
  <dataValidations count="1">
    <dataValidation type="time" allowBlank="1" showInputMessage="1" showErrorMessage="1" errorTitle="Incorrect Time Format" error="Please use the following format for entering the time: 12:00 AM" sqref="G17:G21 G25:G29">
      <formula1>0</formula1>
      <formula2>0.999988425925926</formula2>
    </dataValidation>
  </dataValidations>
  <printOptions horizontalCentered="1" verticalCentered="1"/>
  <pageMargins left="0" right="0" top="0.25" bottom="0.24" header="0.24" footer="0.24"/>
  <pageSetup scale="7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Supervisors Leave Report</vt:lpstr>
      <vt:lpstr>'Supervisors Leave Report'!Print_Area</vt:lpstr>
    </vt:vector>
  </TitlesOfParts>
  <Company>TMCC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dc:creator>
  <cp:lastModifiedBy>Kerri Martell</cp:lastModifiedBy>
  <cp:lastPrinted>2016-06-29T16:01:40Z</cp:lastPrinted>
  <dcterms:created xsi:type="dcterms:W3CDTF">2002-04-12T19:39:45Z</dcterms:created>
  <dcterms:modified xsi:type="dcterms:W3CDTF">2016-06-30T15:16:22Z</dcterms:modified>
</cp:coreProperties>
</file>